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15" windowWidth="28815" windowHeight="10200"/>
  </bookViews>
  <sheets>
    <sheet name="ŠESD ataskaitų suvestinė" sheetId="4" r:id="rId1"/>
  </sheets>
  <definedNames>
    <definedName name="_xlnm._FilterDatabase" localSheetId="0" hidden="1">'ŠESD ataskaitų suvestinė'!$A$6:$BC$309</definedName>
  </definedNames>
  <calcPr calcId="145621"/>
</workbook>
</file>

<file path=xl/calcChain.xml><?xml version="1.0" encoding="utf-8"?>
<calcChain xmlns="http://schemas.openxmlformats.org/spreadsheetml/2006/main">
  <c r="F118" i="4" l="1"/>
  <c r="E118" i="4"/>
  <c r="BD259" i="4" l="1"/>
  <c r="E259" i="4" s="1"/>
  <c r="BD260" i="4"/>
  <c r="F260" i="4" s="1"/>
  <c r="A259" i="4"/>
  <c r="A260" i="4"/>
  <c r="F259" i="4" l="1"/>
  <c r="E260" i="4"/>
  <c r="BD8" i="4" l="1"/>
  <c r="BD9" i="4"/>
  <c r="BD12" i="4"/>
  <c r="BD13" i="4"/>
  <c r="BD14" i="4"/>
  <c r="BD15" i="4"/>
  <c r="BD17" i="4"/>
  <c r="BD18" i="4"/>
  <c r="A17" i="4" l="1"/>
  <c r="A18" i="4"/>
  <c r="A20" i="4"/>
  <c r="A21" i="4"/>
  <c r="A22" i="4"/>
  <c r="A23" i="4"/>
  <c r="A25" i="4"/>
  <c r="A27" i="4"/>
  <c r="A28" i="4"/>
  <c r="A30" i="4"/>
  <c r="A32" i="4"/>
  <c r="A34" i="4"/>
  <c r="A36" i="4"/>
  <c r="A37" i="4"/>
  <c r="A38" i="4"/>
  <c r="A40" i="4"/>
  <c r="A42" i="4"/>
  <c r="A45" i="4"/>
  <c r="A48" i="4"/>
  <c r="A49" i="4"/>
  <c r="A54" i="4"/>
  <c r="A55" i="4"/>
  <c r="A60" i="4"/>
  <c r="A63" i="4"/>
  <c r="A64" i="4"/>
  <c r="A70" i="4"/>
  <c r="A71" i="4"/>
  <c r="A74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107" i="4"/>
  <c r="A108" i="4"/>
  <c r="A116" i="4"/>
  <c r="A122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6" i="4"/>
  <c r="A147" i="4"/>
  <c r="A148" i="4"/>
  <c r="A149" i="4"/>
  <c r="A155" i="4"/>
  <c r="A156" i="4"/>
  <c r="A157" i="4"/>
  <c r="A161" i="4"/>
  <c r="A166" i="4"/>
  <c r="A174" i="4"/>
  <c r="A175" i="4"/>
  <c r="A177" i="4"/>
  <c r="A178" i="4"/>
  <c r="A179" i="4"/>
  <c r="A180" i="4"/>
  <c r="A182" i="4"/>
  <c r="A184" i="4"/>
  <c r="A186" i="4"/>
  <c r="A187" i="4"/>
  <c r="A190" i="4"/>
  <c r="A191" i="4"/>
  <c r="A192" i="4"/>
  <c r="A194" i="4"/>
  <c r="A195" i="4"/>
  <c r="A197" i="4"/>
  <c r="A199" i="4"/>
  <c r="A200" i="4"/>
  <c r="A202" i="4"/>
  <c r="A204" i="4"/>
  <c r="A206" i="4"/>
  <c r="A207" i="4"/>
  <c r="A208" i="4"/>
  <c r="A209" i="4"/>
  <c r="A210" i="4"/>
  <c r="A212" i="4"/>
  <c r="A213" i="4"/>
  <c r="A214" i="4"/>
  <c r="A216" i="4"/>
  <c r="A217" i="4"/>
  <c r="A218" i="4"/>
  <c r="A219" i="4"/>
  <c r="A220" i="4"/>
  <c r="A221" i="4"/>
  <c r="A223" i="4"/>
  <c r="A224" i="4"/>
  <c r="A225" i="4"/>
  <c r="A226" i="4"/>
  <c r="A227" i="4"/>
  <c r="A228" i="4"/>
  <c r="A229" i="4"/>
  <c r="A230" i="4"/>
  <c r="A231" i="4"/>
  <c r="A232" i="4"/>
  <c r="A234" i="4"/>
  <c r="A235" i="4"/>
  <c r="A236" i="4"/>
  <c r="A237" i="4"/>
  <c r="A238" i="4"/>
  <c r="A240" i="4"/>
  <c r="A241" i="4"/>
  <c r="A242" i="4"/>
  <c r="A243" i="4"/>
  <c r="A244" i="4"/>
  <c r="A246" i="4"/>
  <c r="A247" i="4"/>
  <c r="A249" i="4"/>
  <c r="A250" i="4"/>
  <c r="A252" i="4"/>
  <c r="A254" i="4"/>
  <c r="A255" i="4"/>
  <c r="A257" i="4"/>
  <c r="A262" i="4"/>
  <c r="A263" i="4"/>
  <c r="A265" i="4"/>
  <c r="A266" i="4"/>
  <c r="A268" i="4"/>
  <c r="A269" i="4"/>
  <c r="A270" i="4"/>
  <c r="A272" i="4"/>
  <c r="A273" i="4"/>
  <c r="A275" i="4"/>
  <c r="A277" i="4"/>
  <c r="A279" i="4"/>
  <c r="A280" i="4"/>
  <c r="A281" i="4"/>
  <c r="A282" i="4"/>
  <c r="A283" i="4"/>
  <c r="A285" i="4"/>
  <c r="A287" i="4"/>
  <c r="A288" i="4"/>
  <c r="A289" i="4"/>
  <c r="A291" i="4"/>
  <c r="A292" i="4"/>
  <c r="A294" i="4"/>
  <c r="A295" i="4"/>
  <c r="A298" i="4"/>
  <c r="A299" i="4"/>
  <c r="A300" i="4"/>
  <c r="A301" i="4"/>
  <c r="A302" i="4"/>
  <c r="A304" i="4"/>
  <c r="A305" i="4"/>
  <c r="A308" i="4"/>
  <c r="A13" i="4"/>
  <c r="A14" i="4"/>
  <c r="A15" i="4"/>
  <c r="A12" i="4"/>
  <c r="A10" i="4"/>
  <c r="A11" i="4" l="1"/>
  <c r="A16" i="4" s="1"/>
  <c r="A19" i="4" s="1"/>
  <c r="A24" i="4" s="1"/>
  <c r="BD20" i="4"/>
  <c r="BD21" i="4"/>
  <c r="BD22" i="4"/>
  <c r="BD23" i="4"/>
  <c r="BD25" i="4"/>
  <c r="BD27" i="4"/>
  <c r="BD28" i="4"/>
  <c r="BD30" i="4"/>
  <c r="BD32" i="4"/>
  <c r="BD34" i="4"/>
  <c r="BD36" i="4"/>
  <c r="BD37" i="4"/>
  <c r="BD38" i="4"/>
  <c r="BD40" i="4"/>
  <c r="BD42" i="4"/>
  <c r="BD45" i="4"/>
  <c r="BD48" i="4"/>
  <c r="BD49" i="4"/>
  <c r="BD54" i="4"/>
  <c r="BD55" i="4"/>
  <c r="BD60" i="4"/>
  <c r="BD63" i="4"/>
  <c r="BD64" i="4"/>
  <c r="BD70" i="4"/>
  <c r="BD71" i="4"/>
  <c r="BD74" i="4"/>
  <c r="BD79" i="4"/>
  <c r="BD80" i="4"/>
  <c r="BD81" i="4"/>
  <c r="BD82" i="4"/>
  <c r="BD83" i="4"/>
  <c r="BD84" i="4"/>
  <c r="BD85" i="4"/>
  <c r="BD86" i="4"/>
  <c r="BD87" i="4"/>
  <c r="BD88" i="4"/>
  <c r="BD89" i="4"/>
  <c r="BD90" i="4"/>
  <c r="BD91" i="4"/>
  <c r="BD92" i="4"/>
  <c r="BD93" i="4"/>
  <c r="BD94" i="4"/>
  <c r="BD95" i="4"/>
  <c r="BD96" i="4"/>
  <c r="BD97" i="4"/>
  <c r="BD98" i="4"/>
  <c r="BD107" i="4"/>
  <c r="BD108" i="4"/>
  <c r="BD116" i="4"/>
  <c r="BD122" i="4"/>
  <c r="BD125" i="4"/>
  <c r="BD126" i="4"/>
  <c r="BD127" i="4"/>
  <c r="BD128" i="4"/>
  <c r="BD129" i="4"/>
  <c r="BD130" i="4"/>
  <c r="BD131" i="4"/>
  <c r="BD132" i="4"/>
  <c r="BD133" i="4"/>
  <c r="BD134" i="4"/>
  <c r="BD135" i="4"/>
  <c r="BD136" i="4"/>
  <c r="BD137" i="4"/>
  <c r="BD138" i="4"/>
  <c r="BD139" i="4"/>
  <c r="BD140" i="4"/>
  <c r="BD141" i="4"/>
  <c r="BD146" i="4"/>
  <c r="BD147" i="4"/>
  <c r="BD148" i="4"/>
  <c r="BD149" i="4"/>
  <c r="BD155" i="4"/>
  <c r="BD156" i="4"/>
  <c r="BD157" i="4"/>
  <c r="BD161" i="4"/>
  <c r="BD166" i="4"/>
  <c r="BD174" i="4"/>
  <c r="BD175" i="4"/>
  <c r="BD177" i="4"/>
  <c r="BD178" i="4"/>
  <c r="BD179" i="4"/>
  <c r="BD180" i="4"/>
  <c r="BD182" i="4"/>
  <c r="BD184" i="4"/>
  <c r="BD186" i="4"/>
  <c r="BD187" i="4"/>
  <c r="BD190" i="4"/>
  <c r="BD191" i="4"/>
  <c r="BD192" i="4"/>
  <c r="BD194" i="4"/>
  <c r="BD195" i="4"/>
  <c r="BD197" i="4"/>
  <c r="BD199" i="4"/>
  <c r="BD200" i="4"/>
  <c r="BD202" i="4"/>
  <c r="BD204" i="4"/>
  <c r="BD206" i="4"/>
  <c r="BD207" i="4"/>
  <c r="BD208" i="4"/>
  <c r="BD209" i="4"/>
  <c r="BD210" i="4"/>
  <c r="BD212" i="4"/>
  <c r="BD213" i="4"/>
  <c r="BD214" i="4"/>
  <c r="BD216" i="4"/>
  <c r="BD217" i="4"/>
  <c r="BD218" i="4"/>
  <c r="BD219" i="4"/>
  <c r="BD220" i="4"/>
  <c r="BD221" i="4"/>
  <c r="BD223" i="4"/>
  <c r="BD224" i="4"/>
  <c r="BD225" i="4"/>
  <c r="BD226" i="4"/>
  <c r="BD227" i="4"/>
  <c r="BD228" i="4"/>
  <c r="BD229" i="4"/>
  <c r="BD230" i="4"/>
  <c r="BD231" i="4"/>
  <c r="BD232" i="4"/>
  <c r="BD234" i="4"/>
  <c r="BD235" i="4"/>
  <c r="BD236" i="4"/>
  <c r="BD237" i="4"/>
  <c r="BD238" i="4"/>
  <c r="BD240" i="4"/>
  <c r="BD241" i="4"/>
  <c r="BD242" i="4"/>
  <c r="BD243" i="4"/>
  <c r="BD244" i="4"/>
  <c r="BD246" i="4"/>
  <c r="BD247" i="4"/>
  <c r="BD249" i="4"/>
  <c r="BD250" i="4"/>
  <c r="BD252" i="4"/>
  <c r="BD254" i="4"/>
  <c r="BD255" i="4"/>
  <c r="BD257" i="4"/>
  <c r="BD262" i="4"/>
  <c r="BD263" i="4"/>
  <c r="BD265" i="4"/>
  <c r="BD266" i="4"/>
  <c r="BD268" i="4"/>
  <c r="BD269" i="4"/>
  <c r="BD270" i="4"/>
  <c r="BD272" i="4"/>
  <c r="BD273" i="4"/>
  <c r="BD275" i="4"/>
  <c r="BD277" i="4"/>
  <c r="BD279" i="4"/>
  <c r="BD280" i="4"/>
  <c r="BD281" i="4"/>
  <c r="BD282" i="4"/>
  <c r="BD283" i="4"/>
  <c r="BD285" i="4"/>
  <c r="BD287" i="4"/>
  <c r="BD288" i="4"/>
  <c r="BD289" i="4"/>
  <c r="BD291" i="4"/>
  <c r="BD292" i="4"/>
  <c r="BD294" i="4"/>
  <c r="BD295" i="4"/>
  <c r="BD298" i="4"/>
  <c r="BD299" i="4"/>
  <c r="BD300" i="4"/>
  <c r="BD301" i="4"/>
  <c r="BD302" i="4"/>
  <c r="BD304" i="4"/>
  <c r="BD305" i="4"/>
  <c r="BD308" i="4"/>
  <c r="BD309" i="4"/>
  <c r="E262" i="4" l="1"/>
  <c r="F262" i="4"/>
  <c r="F287" i="4"/>
  <c r="E287" i="4"/>
  <c r="F269" i="4"/>
  <c r="E269" i="4"/>
  <c r="F250" i="4"/>
  <c r="E250" i="4"/>
  <c r="E302" i="4"/>
  <c r="F302" i="4"/>
  <c r="F291" i="4"/>
  <c r="E291" i="4"/>
  <c r="F273" i="4"/>
  <c r="E273" i="4"/>
  <c r="E255" i="4"/>
  <c r="F255" i="4"/>
  <c r="E238" i="4"/>
  <c r="F238" i="4"/>
  <c r="E225" i="4"/>
  <c r="F225" i="4"/>
  <c r="F308" i="4"/>
  <c r="E308" i="4"/>
  <c r="F295" i="4"/>
  <c r="E295" i="4"/>
  <c r="F283" i="4"/>
  <c r="E283" i="4"/>
  <c r="E272" i="4"/>
  <c r="F272" i="4"/>
  <c r="E266" i="4"/>
  <c r="F266" i="4"/>
  <c r="F254" i="4"/>
  <c r="E254" i="4"/>
  <c r="F242" i="4"/>
  <c r="E242" i="4"/>
  <c r="E232" i="4"/>
  <c r="F232" i="4"/>
  <c r="E224" i="4"/>
  <c r="F224" i="4"/>
  <c r="E214" i="4"/>
  <c r="F214" i="4"/>
  <c r="E204" i="4"/>
  <c r="F204" i="4"/>
  <c r="F197" i="4"/>
  <c r="E197" i="4"/>
  <c r="E184" i="4"/>
  <c r="F184" i="4"/>
  <c r="E166" i="4"/>
  <c r="F166" i="4"/>
  <c r="E146" i="4"/>
  <c r="F146" i="4"/>
  <c r="E138" i="4"/>
  <c r="F138" i="4"/>
  <c r="E130" i="4"/>
  <c r="F130" i="4"/>
  <c r="E108" i="4"/>
  <c r="F108" i="4"/>
  <c r="E92" i="4"/>
  <c r="F92" i="4"/>
  <c r="F305" i="4"/>
  <c r="E305" i="4"/>
  <c r="F300" i="4"/>
  <c r="E300" i="4"/>
  <c r="E294" i="4"/>
  <c r="F294" i="4"/>
  <c r="E288" i="4"/>
  <c r="F288" i="4"/>
  <c r="E282" i="4"/>
  <c r="F282" i="4"/>
  <c r="F277" i="4"/>
  <c r="E277" i="4"/>
  <c r="E270" i="4"/>
  <c r="F270" i="4"/>
  <c r="F265" i="4"/>
  <c r="E265" i="4"/>
  <c r="F252" i="4"/>
  <c r="E252" i="4"/>
  <c r="F246" i="4"/>
  <c r="E246" i="4"/>
  <c r="F241" i="4"/>
  <c r="E241" i="4"/>
  <c r="E236" i="4"/>
  <c r="F236" i="4"/>
  <c r="E231" i="4"/>
  <c r="F231" i="4"/>
  <c r="F227" i="4"/>
  <c r="E227" i="4"/>
  <c r="F223" i="4"/>
  <c r="E223" i="4"/>
  <c r="E218" i="4"/>
  <c r="F218" i="4"/>
  <c r="E213" i="4"/>
  <c r="F213" i="4"/>
  <c r="E208" i="4"/>
  <c r="F208" i="4"/>
  <c r="E202" i="4"/>
  <c r="F202" i="4"/>
  <c r="E195" i="4"/>
  <c r="F195" i="4"/>
  <c r="E190" i="4"/>
  <c r="F190" i="4"/>
  <c r="E182" i="4"/>
  <c r="F182" i="4"/>
  <c r="E177" i="4"/>
  <c r="F177" i="4"/>
  <c r="E161" i="4"/>
  <c r="F161" i="4"/>
  <c r="E149" i="4"/>
  <c r="F149" i="4"/>
  <c r="E141" i="4"/>
  <c r="F141" i="4"/>
  <c r="E137" i="4"/>
  <c r="F137" i="4"/>
  <c r="E133" i="4"/>
  <c r="F133" i="4"/>
  <c r="E129" i="4"/>
  <c r="F129" i="4"/>
  <c r="E125" i="4"/>
  <c r="F125" i="4"/>
  <c r="E107" i="4"/>
  <c r="F107" i="4"/>
  <c r="E95" i="4"/>
  <c r="F95" i="4"/>
  <c r="E91" i="4"/>
  <c r="F91" i="4"/>
  <c r="E87" i="4"/>
  <c r="F87" i="4"/>
  <c r="E83" i="4"/>
  <c r="F83" i="4"/>
  <c r="E79" i="4"/>
  <c r="F79" i="4"/>
  <c r="E64" i="4"/>
  <c r="F64" i="4"/>
  <c r="E54" i="4"/>
  <c r="F54" i="4"/>
  <c r="E42" i="4"/>
  <c r="F42" i="4"/>
  <c r="E36" i="4"/>
  <c r="F36" i="4"/>
  <c r="E28" i="4"/>
  <c r="F28" i="4"/>
  <c r="E22" i="4"/>
  <c r="F22" i="4"/>
  <c r="E17" i="4"/>
  <c r="F17" i="4"/>
  <c r="E12" i="4"/>
  <c r="F12" i="4"/>
  <c r="E304" i="4"/>
  <c r="F304" i="4"/>
  <c r="F281" i="4"/>
  <c r="E281" i="4"/>
  <c r="F257" i="4"/>
  <c r="E257" i="4"/>
  <c r="F244" i="4"/>
  <c r="E244" i="4"/>
  <c r="E230" i="4"/>
  <c r="F230" i="4"/>
  <c r="E226" i="4"/>
  <c r="F226" i="4"/>
  <c r="F221" i="4"/>
  <c r="E221" i="4"/>
  <c r="F217" i="4"/>
  <c r="E217" i="4"/>
  <c r="E212" i="4"/>
  <c r="F212" i="4"/>
  <c r="E207" i="4"/>
  <c r="F207" i="4"/>
  <c r="E200" i="4"/>
  <c r="F200" i="4"/>
  <c r="E194" i="4"/>
  <c r="F194" i="4"/>
  <c r="F187" i="4"/>
  <c r="E187" i="4"/>
  <c r="E180" i="4"/>
  <c r="F180" i="4"/>
  <c r="E175" i="4"/>
  <c r="F175" i="4"/>
  <c r="E157" i="4"/>
  <c r="F157" i="4"/>
  <c r="E148" i="4"/>
  <c r="F148" i="4"/>
  <c r="E140" i="4"/>
  <c r="F140" i="4"/>
  <c r="E136" i="4"/>
  <c r="F136" i="4"/>
  <c r="E132" i="4"/>
  <c r="F132" i="4"/>
  <c r="F128" i="4"/>
  <c r="E128" i="4"/>
  <c r="E122" i="4"/>
  <c r="F122" i="4"/>
  <c r="E98" i="4"/>
  <c r="F98" i="4"/>
  <c r="E94" i="4"/>
  <c r="F94" i="4"/>
  <c r="E90" i="4"/>
  <c r="F90" i="4"/>
  <c r="E86" i="4"/>
  <c r="F86" i="4"/>
  <c r="E82" i="4"/>
  <c r="F82" i="4"/>
  <c r="E74" i="4"/>
  <c r="F74" i="4"/>
  <c r="E63" i="4"/>
  <c r="F63" i="4"/>
  <c r="E49" i="4"/>
  <c r="F49" i="4"/>
  <c r="E40" i="4"/>
  <c r="F40" i="4"/>
  <c r="E34" i="4"/>
  <c r="F34" i="4"/>
  <c r="E27" i="4"/>
  <c r="F27" i="4"/>
  <c r="E21" i="4"/>
  <c r="F21" i="4"/>
  <c r="E15" i="4"/>
  <c r="F15" i="4"/>
  <c r="E9" i="4"/>
  <c r="F9" i="4"/>
  <c r="F292" i="4"/>
  <c r="E292" i="4"/>
  <c r="F263" i="4"/>
  <c r="E263" i="4"/>
  <c r="E240" i="4"/>
  <c r="F240" i="4"/>
  <c r="E298" i="4"/>
  <c r="F298" i="4"/>
  <c r="E280" i="4"/>
  <c r="F280" i="4"/>
  <c r="E243" i="4"/>
  <c r="F243" i="4"/>
  <c r="F229" i="4"/>
  <c r="E229" i="4"/>
  <c r="E220" i="4"/>
  <c r="F220" i="4"/>
  <c r="E216" i="4"/>
  <c r="F216" i="4"/>
  <c r="E210" i="4"/>
  <c r="F210" i="4"/>
  <c r="E206" i="4"/>
  <c r="F206" i="4"/>
  <c r="F199" i="4"/>
  <c r="E199" i="4"/>
  <c r="E192" i="4"/>
  <c r="F192" i="4"/>
  <c r="E186" i="4"/>
  <c r="F186" i="4"/>
  <c r="F179" i="4"/>
  <c r="E179" i="4"/>
  <c r="E174" i="4"/>
  <c r="F174" i="4"/>
  <c r="E156" i="4"/>
  <c r="F156" i="4"/>
  <c r="E147" i="4"/>
  <c r="F147" i="4"/>
  <c r="E139" i="4"/>
  <c r="F139" i="4"/>
  <c r="E135" i="4"/>
  <c r="F135" i="4"/>
  <c r="E131" i="4"/>
  <c r="F131" i="4"/>
  <c r="E127" i="4"/>
  <c r="F127" i="4"/>
  <c r="E116" i="4"/>
  <c r="F116" i="4"/>
  <c r="E97" i="4"/>
  <c r="F97" i="4"/>
  <c r="E93" i="4"/>
  <c r="F93" i="4"/>
  <c r="E89" i="4"/>
  <c r="F89" i="4"/>
  <c r="E85" i="4"/>
  <c r="F85" i="4"/>
  <c r="E81" i="4"/>
  <c r="F81" i="4"/>
  <c r="E71" i="4"/>
  <c r="F71" i="4"/>
  <c r="E60" i="4"/>
  <c r="F60" i="4"/>
  <c r="E48" i="4"/>
  <c r="F48" i="4"/>
  <c r="E38" i="4"/>
  <c r="F38" i="4"/>
  <c r="E32" i="4"/>
  <c r="F32" i="4"/>
  <c r="E25" i="4"/>
  <c r="F25" i="4"/>
  <c r="E20" i="4"/>
  <c r="F20" i="4"/>
  <c r="E14" i="4"/>
  <c r="F14" i="4"/>
  <c r="E8" i="4"/>
  <c r="F8" i="4"/>
  <c r="F299" i="4"/>
  <c r="E299" i="4"/>
  <c r="F275" i="4"/>
  <c r="E275" i="4"/>
  <c r="F235" i="4"/>
  <c r="E235" i="4"/>
  <c r="F309" i="4"/>
  <c r="E309" i="4"/>
  <c r="F285" i="4"/>
  <c r="E285" i="4"/>
  <c r="F268" i="4"/>
  <c r="E268" i="4"/>
  <c r="E249" i="4"/>
  <c r="F249" i="4"/>
  <c r="E234" i="4"/>
  <c r="F234" i="4"/>
  <c r="F301" i="4"/>
  <c r="E301" i="4"/>
  <c r="F289" i="4"/>
  <c r="E289" i="4"/>
  <c r="F279" i="4"/>
  <c r="E279" i="4"/>
  <c r="F247" i="4"/>
  <c r="E247" i="4"/>
  <c r="E237" i="4"/>
  <c r="F237" i="4"/>
  <c r="E228" i="4"/>
  <c r="F228" i="4"/>
  <c r="E219" i="4"/>
  <c r="F219" i="4"/>
  <c r="F209" i="4"/>
  <c r="E209" i="4"/>
  <c r="F191" i="4"/>
  <c r="E191" i="4"/>
  <c r="E178" i="4"/>
  <c r="F178" i="4"/>
  <c r="E155" i="4"/>
  <c r="F155" i="4"/>
  <c r="E134" i="4"/>
  <c r="F134" i="4"/>
  <c r="E126" i="4"/>
  <c r="F126" i="4"/>
  <c r="E96" i="4"/>
  <c r="F96" i="4"/>
  <c r="E88" i="4"/>
  <c r="F88" i="4"/>
  <c r="E84" i="4"/>
  <c r="F84" i="4"/>
  <c r="E80" i="4"/>
  <c r="F80" i="4"/>
  <c r="E70" i="4"/>
  <c r="F70" i="4"/>
  <c r="E55" i="4"/>
  <c r="F55" i="4"/>
  <c r="E45" i="4"/>
  <c r="F45" i="4"/>
  <c r="E37" i="4"/>
  <c r="F37" i="4"/>
  <c r="E30" i="4"/>
  <c r="F30" i="4"/>
  <c r="E23" i="4"/>
  <c r="F23" i="4"/>
  <c r="E18" i="4"/>
  <c r="F18" i="4"/>
  <c r="E13" i="4"/>
  <c r="F13" i="4"/>
  <c r="A26" i="4"/>
  <c r="A29" i="4" l="1"/>
  <c r="A31" i="4" s="1"/>
  <c r="A33" i="4" s="1"/>
  <c r="BE299" i="4"/>
  <c r="BE220" i="4"/>
  <c r="BE113" i="4"/>
  <c r="BD113" i="4" s="1"/>
  <c r="BE262" i="4"/>
  <c r="BE207" i="4"/>
  <c r="BE218" i="4"/>
  <c r="BE36" i="4"/>
  <c r="BE28" i="4"/>
  <c r="BE7" i="4"/>
  <c r="BD7" i="4" s="1"/>
  <c r="BE32" i="4"/>
  <c r="BE250" i="4"/>
  <c r="BE107" i="4"/>
  <c r="BE46" i="4"/>
  <c r="BD46" i="4" s="1"/>
  <c r="BE223" i="4"/>
  <c r="BE48" i="4"/>
  <c r="BE137" i="4"/>
  <c r="BE229" i="4"/>
  <c r="BE265" i="4"/>
  <c r="BE167" i="4"/>
  <c r="BD167" i="4" s="1"/>
  <c r="BE80" i="4"/>
  <c r="BE282" i="4"/>
  <c r="BE20" i="4"/>
  <c r="BE204" i="4"/>
  <c r="BE232" i="4"/>
  <c r="BE285" i="4"/>
  <c r="BE301" i="4"/>
  <c r="BE129" i="4"/>
  <c r="BE87" i="4"/>
  <c r="BE187" i="4"/>
  <c r="BE302" i="4"/>
  <c r="BE182" i="4"/>
  <c r="BE37" i="4"/>
  <c r="BE166" i="4"/>
  <c r="BE186" i="4"/>
  <c r="BE116" i="4"/>
  <c r="BE86" i="4"/>
  <c r="BE202" i="4"/>
  <c r="BE234" i="4"/>
  <c r="BE195" i="4"/>
  <c r="BE221" i="4"/>
  <c r="BE249" i="4"/>
  <c r="BE146" i="4"/>
  <c r="BE287" i="4"/>
  <c r="BE236" i="4"/>
  <c r="BE45" i="4"/>
  <c r="BE52" i="4"/>
  <c r="BD52" i="4" s="1"/>
  <c r="BE235" i="4"/>
  <c r="BE133" i="4"/>
  <c r="BE231" i="4"/>
  <c r="BE101" i="4"/>
  <c r="BD101" i="4" s="1"/>
  <c r="BE105" i="4"/>
  <c r="BD105" i="4" s="1"/>
  <c r="BE81" i="4"/>
  <c r="BE257" i="4"/>
  <c r="BE8" i="4"/>
  <c r="BE67" i="4"/>
  <c r="BD67" i="4" s="1"/>
  <c r="BE149" i="4"/>
  <c r="BE82" i="4"/>
  <c r="BE292" i="4"/>
  <c r="BE23" i="4"/>
  <c r="BE93" i="4"/>
  <c r="BE138" i="4"/>
  <c r="BE79" i="4"/>
  <c r="BE17" i="4"/>
  <c r="BE241" i="4"/>
  <c r="BE150" i="4"/>
  <c r="BD150" i="4" s="1"/>
  <c r="BE294" i="4"/>
  <c r="BE254" i="4"/>
  <c r="BE194" i="4"/>
  <c r="BE60" i="4"/>
  <c r="BE179" i="4"/>
  <c r="BE136" i="4"/>
  <c r="BE288" i="4"/>
  <c r="BE134" i="4"/>
  <c r="BE125" i="4"/>
  <c r="BE180" i="4"/>
  <c r="BE127" i="4"/>
  <c r="BE34" i="4"/>
  <c r="BE190" i="4"/>
  <c r="BE279" i="4"/>
  <c r="BE174" i="4"/>
  <c r="BE123" i="4"/>
  <c r="BD123" i="4" s="1"/>
  <c r="BE298" i="4"/>
  <c r="BE15" i="4"/>
  <c r="BE135" i="4"/>
  <c r="BE139" i="4"/>
  <c r="BE148" i="4"/>
  <c r="BE99" i="4"/>
  <c r="BD99" i="4" s="1"/>
  <c r="BE206" i="4"/>
  <c r="BE214" i="4"/>
  <c r="BE30" i="4"/>
  <c r="BE117" i="4"/>
  <c r="BD117" i="4" s="1"/>
  <c r="BE122" i="4"/>
  <c r="BE156" i="4"/>
  <c r="BE75" i="4"/>
  <c r="BD75" i="4" s="1"/>
  <c r="BE191" i="4"/>
  <c r="BE275" i="4"/>
  <c r="BE120" i="4"/>
  <c r="BD120" i="4" s="1"/>
  <c r="BE209" i="4"/>
  <c r="BE266" i="4"/>
  <c r="BE50" i="4"/>
  <c r="BD50" i="4" s="1"/>
  <c r="BE12" i="4"/>
  <c r="BE277" i="4"/>
  <c r="BE55" i="4"/>
  <c r="BE108" i="4"/>
  <c r="BE308" i="4"/>
  <c r="BE252" i="4"/>
  <c r="BE89" i="4"/>
  <c r="BE247" i="4"/>
  <c r="BE40" i="4"/>
  <c r="BE90" i="4"/>
  <c r="BE244" i="4"/>
  <c r="BE237" i="4"/>
  <c r="BE246" i="4"/>
  <c r="BE72" i="4"/>
  <c r="BD72" i="4" s="1"/>
  <c r="BE161" i="4"/>
  <c r="BE131" i="4"/>
  <c r="BE200" i="4"/>
  <c r="BE83" i="4"/>
  <c r="BE61" i="4"/>
  <c r="BD61" i="4" s="1"/>
  <c r="BE268" i="4"/>
  <c r="BE42" i="4"/>
  <c r="BE84" i="4"/>
  <c r="BE197" i="4"/>
  <c r="BE178" i="4"/>
  <c r="BE217" i="4"/>
  <c r="BE208" i="4"/>
  <c r="BE162" i="4"/>
  <c r="BD162" i="4" s="1"/>
  <c r="BE14" i="4"/>
  <c r="BE63" i="4"/>
  <c r="BE177" i="4"/>
  <c r="BE13" i="4"/>
  <c r="BE270" i="4"/>
  <c r="BE74" i="4"/>
  <c r="BE184" i="4"/>
  <c r="BE272" i="4"/>
  <c r="BE300" i="4"/>
  <c r="BE109" i="4"/>
  <c r="BD109" i="4" s="1"/>
  <c r="BE216" i="4"/>
  <c r="BE54" i="4"/>
  <c r="BE64" i="4"/>
  <c r="BE95" i="4"/>
  <c r="BE295" i="4"/>
  <c r="BE212" i="4"/>
  <c r="BE144" i="4"/>
  <c r="BD144" i="4" s="1"/>
  <c r="BE77" i="4"/>
  <c r="BD77" i="4" s="1"/>
  <c r="BE94" i="4"/>
  <c r="BE304" i="4"/>
  <c r="BE130" i="4"/>
  <c r="BE255" i="4"/>
  <c r="BE22" i="4"/>
  <c r="BE171" i="4"/>
  <c r="BD171" i="4" s="1"/>
  <c r="BE225" i="4"/>
  <c r="BE157" i="4"/>
  <c r="BE269" i="4"/>
  <c r="BE56" i="4"/>
  <c r="BD56" i="4" s="1"/>
  <c r="BE230" i="4"/>
  <c r="BE85" i="4"/>
  <c r="BE192" i="4"/>
  <c r="BE240" i="4"/>
  <c r="BE260" i="4"/>
  <c r="BE242" i="4"/>
  <c r="BE91" i="4"/>
  <c r="BE281" i="4"/>
  <c r="BE243" i="4"/>
  <c r="BE9" i="4"/>
  <c r="BE49" i="4"/>
  <c r="BE273" i="4"/>
  <c r="BE259" i="4"/>
  <c r="BE21" i="4"/>
  <c r="BE141" i="4"/>
  <c r="BE283" i="4"/>
  <c r="BE25" i="4"/>
  <c r="BE210" i="4"/>
  <c r="BE224" i="4"/>
  <c r="BE140" i="4"/>
  <c r="BE111" i="4"/>
  <c r="BD111" i="4" s="1"/>
  <c r="BE128" i="4"/>
  <c r="BE65" i="4"/>
  <c r="BD65" i="4" s="1"/>
  <c r="BE228" i="4"/>
  <c r="BE132" i="4"/>
  <c r="BE153" i="4"/>
  <c r="BD153" i="4" s="1"/>
  <c r="BE305" i="4"/>
  <c r="BE219" i="4"/>
  <c r="BE199" i="4"/>
  <c r="BE18" i="4"/>
  <c r="BE147" i="4"/>
  <c r="BE227" i="4"/>
  <c r="BE263" i="4"/>
  <c r="BE164" i="4"/>
  <c r="BD164" i="4" s="1"/>
  <c r="BE38" i="4"/>
  <c r="BE280" i="4"/>
  <c r="BE289" i="4"/>
  <c r="BE97" i="4"/>
  <c r="BE291" i="4"/>
  <c r="BE158" i="4"/>
  <c r="BD158" i="4" s="1"/>
  <c r="BE175" i="4"/>
  <c r="BE169" i="4"/>
  <c r="BD169" i="4" s="1"/>
  <c r="BE238" i="4"/>
  <c r="BE126" i="4"/>
  <c r="BE96" i="4"/>
  <c r="BE71" i="4"/>
  <c r="BE70" i="4"/>
  <c r="BE88" i="4"/>
  <c r="BE98" i="4"/>
  <c r="BE92" i="4"/>
  <c r="BE213" i="4"/>
  <c r="BE226" i="4"/>
  <c r="BE155" i="4"/>
  <c r="BE309" i="4"/>
  <c r="BE103" i="4"/>
  <c r="BD103" i="4" s="1"/>
  <c r="BE142" i="4"/>
  <c r="BD142" i="4" s="1"/>
  <c r="BE27" i="4"/>
  <c r="BE29" i="4"/>
  <c r="BD29" i="4" s="1"/>
  <c r="BE222" i="4"/>
  <c r="BD222" i="4" s="1"/>
  <c r="BE307" i="4"/>
  <c r="BD307" i="4" s="1"/>
  <c r="BE173" i="4"/>
  <c r="BD173" i="4" s="1"/>
  <c r="BE152" i="4"/>
  <c r="BD152" i="4" s="1"/>
  <c r="BE188" i="4"/>
  <c r="BD188" i="4" s="1"/>
  <c r="BE205" i="4"/>
  <c r="BD205" i="4" s="1"/>
  <c r="BE211" i="4"/>
  <c r="BD211" i="4" s="1"/>
  <c r="BE58" i="4"/>
  <c r="BD58" i="4" s="1"/>
  <c r="BE284" i="4"/>
  <c r="BD284" i="4" s="1"/>
  <c r="BE271" i="4"/>
  <c r="BD271" i="4" s="1"/>
  <c r="BE43" i="4"/>
  <c r="BD43" i="4" s="1"/>
  <c r="BE286" i="4"/>
  <c r="BD286" i="4" s="1"/>
  <c r="BE66" i="4"/>
  <c r="BD66" i="4" s="1"/>
  <c r="BE19" i="4"/>
  <c r="BD19" i="4" s="1"/>
  <c r="BE26" i="4"/>
  <c r="BD26" i="4" s="1"/>
  <c r="BE68" i="4"/>
  <c r="BD68" i="4" s="1"/>
  <c r="BE267" i="4"/>
  <c r="BD267" i="4" s="1"/>
  <c r="BE159" i="4"/>
  <c r="BD159" i="4" s="1"/>
  <c r="BE41" i="4"/>
  <c r="BD41" i="4" s="1"/>
  <c r="BE51" i="4"/>
  <c r="BD51" i="4" s="1"/>
  <c r="BE233" i="4"/>
  <c r="BD233" i="4" s="1"/>
  <c r="BE198" i="4"/>
  <c r="BD198" i="4" s="1"/>
  <c r="BE297" i="4"/>
  <c r="BD297" i="4" s="1"/>
  <c r="BE253" i="4"/>
  <c r="BD253" i="4" s="1"/>
  <c r="BE115" i="4"/>
  <c r="BD115" i="4" s="1"/>
  <c r="BE261" i="4"/>
  <c r="BD261" i="4" s="1"/>
  <c r="BE114" i="4"/>
  <c r="BD114" i="4" s="1"/>
  <c r="BE160" i="4"/>
  <c r="BD160" i="4" s="1"/>
  <c r="BE10" i="4"/>
  <c r="BD10" i="4" s="1"/>
  <c r="BE170" i="4"/>
  <c r="BD170" i="4" s="1"/>
  <c r="BE11" i="4"/>
  <c r="BD11" i="4" s="1"/>
  <c r="BE163" i="4"/>
  <c r="BD163" i="4" s="1"/>
  <c r="BE24" i="4"/>
  <c r="BD24" i="4" s="1"/>
  <c r="BE31" i="4"/>
  <c r="BD31" i="4" s="1"/>
  <c r="BE44" i="4"/>
  <c r="BD44" i="4" s="1"/>
  <c r="BE124" i="4"/>
  <c r="BD124" i="4" s="1"/>
  <c r="BE39" i="4"/>
  <c r="BD39" i="4" s="1"/>
  <c r="BE104" i="4"/>
  <c r="BD104" i="4" s="1"/>
  <c r="BE154" i="4"/>
  <c r="BD154" i="4" s="1"/>
  <c r="BE151" i="4"/>
  <c r="BD151" i="4" s="1"/>
  <c r="BE76" i="4"/>
  <c r="BD76" i="4" s="1"/>
  <c r="BE100" i="4"/>
  <c r="BD100" i="4" s="1"/>
  <c r="BE293" i="4"/>
  <c r="BD293" i="4" s="1"/>
  <c r="BE145" i="4"/>
  <c r="BD145" i="4" s="1"/>
  <c r="BE203" i="4"/>
  <c r="BD203" i="4" s="1"/>
  <c r="BE172" i="4"/>
  <c r="BD172" i="4" s="1"/>
  <c r="BE143" i="4"/>
  <c r="BD143" i="4" s="1"/>
  <c r="BE290" i="4"/>
  <c r="BD290" i="4" s="1"/>
  <c r="BE303" i="4"/>
  <c r="BD303" i="4" s="1"/>
  <c r="BE256" i="4"/>
  <c r="BD256" i="4" s="1"/>
  <c r="BE78" i="4"/>
  <c r="BD78" i="4" s="1"/>
  <c r="BE16" i="4"/>
  <c r="BD16" i="4" s="1"/>
  <c r="BE168" i="4"/>
  <c r="BD168" i="4" s="1"/>
  <c r="BE102" i="4"/>
  <c r="BD102" i="4" s="1"/>
  <c r="BE201" i="4"/>
  <c r="BD201" i="4" s="1"/>
  <c r="BE251" i="4"/>
  <c r="BD251" i="4" s="1"/>
  <c r="BE176" i="4"/>
  <c r="BD176" i="4" s="1"/>
  <c r="BE239" i="4"/>
  <c r="BD239" i="4" s="1"/>
  <c r="BE33" i="4"/>
  <c r="BD33" i="4" s="1"/>
  <c r="BE53" i="4"/>
  <c r="BD53" i="4" s="1"/>
  <c r="BE278" i="4"/>
  <c r="BD278" i="4" s="1"/>
  <c r="BE189" i="4"/>
  <c r="BD189" i="4" s="1"/>
  <c r="BE59" i="4"/>
  <c r="BD59" i="4" s="1"/>
  <c r="BE193" i="4"/>
  <c r="BD193" i="4" s="1"/>
  <c r="BE165" i="4"/>
  <c r="BD165" i="4" s="1"/>
  <c r="BE274" i="4"/>
  <c r="BD274" i="4" s="1"/>
  <c r="BE73" i="4"/>
  <c r="BD73" i="4" s="1"/>
  <c r="BE112" i="4"/>
  <c r="BD112" i="4" s="1"/>
  <c r="BE245" i="4"/>
  <c r="BD245" i="4" s="1"/>
  <c r="BE264" i="4"/>
  <c r="BD264" i="4" s="1"/>
  <c r="BE306" i="4"/>
  <c r="BD306" i="4" s="1"/>
  <c r="BE185" i="4"/>
  <c r="BD185" i="4" s="1"/>
  <c r="BE69" i="4"/>
  <c r="BD69" i="4" s="1"/>
  <c r="BE106" i="4"/>
  <c r="BD106" i="4" s="1"/>
  <c r="BE258" i="4"/>
  <c r="BD258" i="4" s="1"/>
  <c r="BE119" i="4"/>
  <c r="BD119" i="4" s="1"/>
  <c r="F119" i="4" s="1"/>
  <c r="BE296" i="4"/>
  <c r="BD296" i="4" s="1"/>
  <c r="BE57" i="4"/>
  <c r="BD57" i="4" s="1"/>
  <c r="BE248" i="4"/>
  <c r="BD248" i="4" s="1"/>
  <c r="BE121" i="4"/>
  <c r="BD121" i="4" s="1"/>
  <c r="BE110" i="4"/>
  <c r="BD110" i="4" s="1"/>
  <c r="BE276" i="4"/>
  <c r="BD276" i="4" s="1"/>
  <c r="BE47" i="4"/>
  <c r="BD47" i="4" s="1"/>
  <c r="BE35" i="4"/>
  <c r="BD35" i="4" s="1"/>
  <c r="BE183" i="4"/>
  <c r="BD183" i="4" s="1"/>
  <c r="BE62" i="4"/>
  <c r="BD62" i="4" s="1"/>
  <c r="BE215" i="4"/>
  <c r="BD215" i="4" s="1"/>
  <c r="BE181" i="4"/>
  <c r="BD181" i="4" s="1"/>
  <c r="BE196" i="4"/>
  <c r="BD196" i="4" s="1"/>
  <c r="E261" i="4" l="1"/>
  <c r="F261" i="4"/>
  <c r="E181" i="4"/>
  <c r="F181" i="4"/>
  <c r="E35" i="4"/>
  <c r="F35" i="4"/>
  <c r="E121" i="4"/>
  <c r="F121" i="4"/>
  <c r="E119" i="4"/>
  <c r="F185" i="4"/>
  <c r="E185" i="4"/>
  <c r="E112" i="4"/>
  <c r="F112" i="4"/>
  <c r="F193" i="4"/>
  <c r="E193" i="4"/>
  <c r="E53" i="4"/>
  <c r="F53" i="4"/>
  <c r="F251" i="4"/>
  <c r="E251" i="4"/>
  <c r="E16" i="4"/>
  <c r="F16" i="4"/>
  <c r="E290" i="4"/>
  <c r="F290" i="4"/>
  <c r="E145" i="4"/>
  <c r="F145" i="4"/>
  <c r="E151" i="4"/>
  <c r="F151" i="4"/>
  <c r="E124" i="4"/>
  <c r="F124" i="4"/>
  <c r="E163" i="4"/>
  <c r="F163" i="4"/>
  <c r="E160" i="4"/>
  <c r="F160" i="4"/>
  <c r="F253" i="4"/>
  <c r="E253" i="4"/>
  <c r="E51" i="4"/>
  <c r="F51" i="4"/>
  <c r="E68" i="4"/>
  <c r="F68" i="4"/>
  <c r="E286" i="4"/>
  <c r="F286" i="4"/>
  <c r="E58" i="4"/>
  <c r="F58" i="4"/>
  <c r="E152" i="4"/>
  <c r="F152" i="4"/>
  <c r="E103" i="4"/>
  <c r="F103" i="4"/>
  <c r="E65" i="4"/>
  <c r="F65" i="4"/>
  <c r="E72" i="4"/>
  <c r="F72" i="4"/>
  <c r="E75" i="4"/>
  <c r="F75" i="4"/>
  <c r="E101" i="4"/>
  <c r="F101" i="4"/>
  <c r="E52" i="4"/>
  <c r="F52" i="4"/>
  <c r="E47" i="4"/>
  <c r="F47" i="4"/>
  <c r="F258" i="4"/>
  <c r="E258" i="4"/>
  <c r="E306" i="4"/>
  <c r="F306" i="4"/>
  <c r="E73" i="4"/>
  <c r="F73" i="4"/>
  <c r="E59" i="4"/>
  <c r="F59" i="4"/>
  <c r="E33" i="4"/>
  <c r="F33" i="4"/>
  <c r="E201" i="4"/>
  <c r="F201" i="4"/>
  <c r="E78" i="4"/>
  <c r="F78" i="4"/>
  <c r="E143" i="4"/>
  <c r="F143" i="4"/>
  <c r="F293" i="4"/>
  <c r="E293" i="4"/>
  <c r="E154" i="4"/>
  <c r="F154" i="4"/>
  <c r="E44" i="4"/>
  <c r="F44" i="4"/>
  <c r="E11" i="4"/>
  <c r="F11" i="4"/>
  <c r="E114" i="4"/>
  <c r="F114" i="4"/>
  <c r="F297" i="4"/>
  <c r="E297" i="4"/>
  <c r="E41" i="4"/>
  <c r="F41" i="4"/>
  <c r="E26" i="4"/>
  <c r="F26" i="4"/>
  <c r="E43" i="4"/>
  <c r="F43" i="4"/>
  <c r="F211" i="4"/>
  <c r="E211" i="4"/>
  <c r="E173" i="4"/>
  <c r="F173" i="4"/>
  <c r="E29" i="4"/>
  <c r="F29" i="4"/>
  <c r="E169" i="4"/>
  <c r="F169" i="4"/>
  <c r="E164" i="4"/>
  <c r="F164" i="4"/>
  <c r="E153" i="4"/>
  <c r="F153" i="4"/>
  <c r="E77" i="4"/>
  <c r="F77" i="4"/>
  <c r="E109" i="4"/>
  <c r="F109" i="4"/>
  <c r="F120" i="4"/>
  <c r="E120" i="4"/>
  <c r="E123" i="4"/>
  <c r="F123" i="4"/>
  <c r="E150" i="4"/>
  <c r="F150" i="4"/>
  <c r="E46" i="4"/>
  <c r="F46" i="4"/>
  <c r="F248" i="4"/>
  <c r="E248" i="4"/>
  <c r="E62" i="4"/>
  <c r="F62" i="4"/>
  <c r="F276" i="4"/>
  <c r="E276" i="4"/>
  <c r="E57" i="4"/>
  <c r="F57" i="4"/>
  <c r="E106" i="4"/>
  <c r="F106" i="4"/>
  <c r="F264" i="4"/>
  <c r="E264" i="4"/>
  <c r="E274" i="4"/>
  <c r="F274" i="4"/>
  <c r="E189" i="4"/>
  <c r="F189" i="4"/>
  <c r="F239" i="4"/>
  <c r="E239" i="4"/>
  <c r="E102" i="4"/>
  <c r="F102" i="4"/>
  <c r="F256" i="4"/>
  <c r="E256" i="4"/>
  <c r="E172" i="4"/>
  <c r="F172" i="4"/>
  <c r="E100" i="4"/>
  <c r="F100" i="4"/>
  <c r="E104" i="4"/>
  <c r="F104" i="4"/>
  <c r="E31" i="4"/>
  <c r="F31" i="4"/>
  <c r="E170" i="4"/>
  <c r="F170" i="4"/>
  <c r="E198" i="4"/>
  <c r="F198" i="4"/>
  <c r="E159" i="4"/>
  <c r="F159" i="4"/>
  <c r="E19" i="4"/>
  <c r="F19" i="4"/>
  <c r="F271" i="4"/>
  <c r="E271" i="4"/>
  <c r="F205" i="4"/>
  <c r="E205" i="4"/>
  <c r="F307" i="4"/>
  <c r="E307" i="4"/>
  <c r="E111" i="4"/>
  <c r="F111" i="4"/>
  <c r="E144" i="4"/>
  <c r="F144" i="4"/>
  <c r="E50" i="4"/>
  <c r="F50" i="4"/>
  <c r="F215" i="4"/>
  <c r="E215" i="4"/>
  <c r="E196" i="4"/>
  <c r="F196" i="4"/>
  <c r="E7" i="4"/>
  <c r="F7" i="4"/>
  <c r="F183" i="4"/>
  <c r="E183" i="4"/>
  <c r="E110" i="4"/>
  <c r="F110" i="4"/>
  <c r="E296" i="4"/>
  <c r="F296" i="4"/>
  <c r="E69" i="4"/>
  <c r="F69" i="4"/>
  <c r="F245" i="4"/>
  <c r="E245" i="4"/>
  <c r="E165" i="4"/>
  <c r="F165" i="4"/>
  <c r="E278" i="4"/>
  <c r="F278" i="4"/>
  <c r="E176" i="4"/>
  <c r="F176" i="4"/>
  <c r="E168" i="4"/>
  <c r="F168" i="4"/>
  <c r="F303" i="4"/>
  <c r="E303" i="4"/>
  <c r="F203" i="4"/>
  <c r="E203" i="4"/>
  <c r="E76" i="4"/>
  <c r="F76" i="4"/>
  <c r="E39" i="4"/>
  <c r="F39" i="4"/>
  <c r="E24" i="4"/>
  <c r="F24" i="4"/>
  <c r="E10" i="4"/>
  <c r="F10" i="4"/>
  <c r="E115" i="4"/>
  <c r="F115" i="4"/>
  <c r="F233" i="4"/>
  <c r="E233" i="4"/>
  <c r="F267" i="4"/>
  <c r="E267" i="4"/>
  <c r="E66" i="4"/>
  <c r="F66" i="4"/>
  <c r="F284" i="4"/>
  <c r="E284" i="4"/>
  <c r="E188" i="4"/>
  <c r="F188" i="4"/>
  <c r="E222" i="4"/>
  <c r="F222" i="4"/>
  <c r="E142" i="4"/>
  <c r="F142" i="4"/>
  <c r="E158" i="4"/>
  <c r="F158" i="4"/>
  <c r="E56" i="4"/>
  <c r="F56" i="4"/>
  <c r="E171" i="4"/>
  <c r="F171" i="4"/>
  <c r="E162" i="4"/>
  <c r="F162" i="4"/>
  <c r="E61" i="4"/>
  <c r="F61" i="4"/>
  <c r="E117" i="4"/>
  <c r="F117" i="4"/>
  <c r="E99" i="4"/>
  <c r="F99" i="4"/>
  <c r="E67" i="4"/>
  <c r="F67" i="4"/>
  <c r="E105" i="4"/>
  <c r="F105" i="4"/>
  <c r="E167" i="4"/>
  <c r="F167" i="4"/>
  <c r="E113" i="4"/>
  <c r="F113" i="4"/>
  <c r="A35" i="4"/>
  <c r="A39" i="4" l="1"/>
  <c r="A41" i="4" s="1"/>
  <c r="E1" i="4"/>
  <c r="E3" i="4"/>
  <c r="E2" i="4"/>
  <c r="A43" i="4" l="1"/>
  <c r="A44" i="4" s="1"/>
  <c r="E5" i="4"/>
  <c r="A46" i="4" l="1"/>
  <c r="A47" i="4"/>
  <c r="A50" i="4" s="1"/>
  <c r="A51" i="4" l="1"/>
  <c r="A52" i="4" s="1"/>
  <c r="A53" i="4" l="1"/>
  <c r="A56" i="4" l="1"/>
  <c r="A57" i="4" l="1"/>
  <c r="A58" i="4" s="1"/>
  <c r="A59" i="4" s="1"/>
  <c r="A61" i="4" l="1"/>
  <c r="A62" i="4" s="1"/>
  <c r="A65" i="4" l="1"/>
  <c r="A66" i="4" s="1"/>
  <c r="A67" i="4" l="1"/>
  <c r="A68" i="4" s="1"/>
  <c r="A69" i="4" s="1"/>
  <c r="A72" i="4" l="1"/>
  <c r="A73" i="4" s="1"/>
  <c r="A75" i="4" l="1"/>
  <c r="A76" i="4" s="1"/>
  <c r="A77" i="4" l="1"/>
  <c r="A78" i="4" s="1"/>
  <c r="A99" i="4" l="1"/>
  <c r="A100" i="4" s="1"/>
  <c r="A101" i="4" l="1"/>
  <c r="A102" i="4" s="1"/>
  <c r="A103" i="4" l="1"/>
  <c r="A104" i="4" s="1"/>
  <c r="A105" i="4" l="1"/>
  <c r="A106" i="4" s="1"/>
  <c r="A110" i="4" l="1"/>
  <c r="A109" i="4"/>
  <c r="A112" i="4" l="1"/>
  <c r="A111" i="4"/>
  <c r="A113" i="4" l="1"/>
  <c r="A114" i="4" s="1"/>
  <c r="A115" i="4" s="1"/>
  <c r="A117" i="4" l="1"/>
  <c r="A119" i="4" s="1"/>
  <c r="A120" i="4" l="1"/>
  <c r="A121" i="4" s="1"/>
  <c r="A124" i="4" l="1"/>
  <c r="A123" i="4"/>
  <c r="A143" i="4" l="1"/>
  <c r="A142" i="4"/>
  <c r="A145" i="4" l="1"/>
  <c r="A144" i="4"/>
  <c r="A150" i="4" l="1"/>
  <c r="A151" i="4" s="1"/>
  <c r="A152" i="4" s="1"/>
  <c r="A153" i="4" l="1"/>
  <c r="A154" i="4" s="1"/>
  <c r="A158" i="4" l="1"/>
  <c r="A159" i="4" s="1"/>
  <c r="A160" i="4" s="1"/>
  <c r="A162" i="4" l="1"/>
  <c r="A163" i="4" s="1"/>
  <c r="A164" i="4" l="1"/>
  <c r="A165" i="4" s="1"/>
  <c r="A168" i="4" l="1"/>
  <c r="A167" i="4"/>
  <c r="A169" i="4" l="1"/>
  <c r="A170" i="4" s="1"/>
  <c r="A171" i="4" l="1"/>
  <c r="A172" i="4" s="1"/>
  <c r="A173" i="4" s="1"/>
  <c r="A176" i="4" s="1"/>
  <c r="A181" i="4" s="1"/>
  <c r="A183" i="4" s="1"/>
  <c r="A185" i="4" s="1"/>
  <c r="A188" i="4" s="1"/>
  <c r="A189" i="4" s="1"/>
  <c r="A193" i="4" s="1"/>
  <c r="A196" i="4" s="1"/>
  <c r="A198" i="4" s="1"/>
  <c r="A201" i="4" s="1"/>
  <c r="A203" i="4" s="1"/>
  <c r="A205" i="4" s="1"/>
  <c r="A211" i="4" s="1"/>
  <c r="A215" i="4" s="1"/>
  <c r="A222" i="4" s="1"/>
  <c r="A233" i="4" s="1"/>
  <c r="A239" i="4" s="1"/>
  <c r="A245" i="4" s="1"/>
  <c r="A248" i="4" s="1"/>
  <c r="A251" i="4" s="1"/>
  <c r="A253" i="4" s="1"/>
  <c r="A256" i="4" s="1"/>
  <c r="A258" i="4" s="1"/>
  <c r="A261" i="4" l="1"/>
  <c r="A264" i="4" s="1"/>
  <c r="A267" i="4" s="1"/>
  <c r="A271" i="4" s="1"/>
  <c r="A274" i="4" s="1"/>
  <c r="A276" i="4" s="1"/>
  <c r="A278" i="4" s="1"/>
  <c r="A284" i="4" s="1"/>
  <c r="A286" i="4" s="1"/>
  <c r="A290" i="4" s="1"/>
  <c r="A293" i="4" s="1"/>
  <c r="A296" i="4" s="1"/>
  <c r="A297" i="4" s="1"/>
  <c r="A303" i="4" s="1"/>
  <c r="A306" i="4" s="1"/>
  <c r="A307" i="4" s="1"/>
  <c r="F5" i="4" s="1"/>
  <c r="E4" i="4" s="1"/>
</calcChain>
</file>

<file path=xl/sharedStrings.xml><?xml version="1.0" encoding="utf-8"?>
<sst xmlns="http://schemas.openxmlformats.org/spreadsheetml/2006/main" count="4281" uniqueCount="441">
  <si>
    <t>Įmonės pavadinimas</t>
  </si>
  <si>
    <t>Unikalus įrenginio kodas</t>
  </si>
  <si>
    <t>AB "Alytaus keramika"</t>
  </si>
  <si>
    <t>LT000000000000010</t>
  </si>
  <si>
    <t>t</t>
  </si>
  <si>
    <t>LT000000000000031</t>
  </si>
  <si>
    <t>Degimas</t>
  </si>
  <si>
    <t>LT000000000000086</t>
  </si>
  <si>
    <t>UAB ,,Birštono šiluma'' Birštono rajoninė katilinė</t>
  </si>
  <si>
    <t>LT000000000000077</t>
  </si>
  <si>
    <t>LT000000000000078</t>
  </si>
  <si>
    <t>UAB "Matuizų plytinė"</t>
  </si>
  <si>
    <t>LT000000000000035</t>
  </si>
  <si>
    <t>UAB "Varėnos šiluma"</t>
  </si>
  <si>
    <t>LT000000000000062</t>
  </si>
  <si>
    <t xml:space="preserve">AB "Dvarčionių Keramika" </t>
  </si>
  <si>
    <t>LT000000000000008</t>
  </si>
  <si>
    <t>LT000000000000016</t>
  </si>
  <si>
    <t>AB "Lietuvos energijos gamyba" Lietuvos elektrinė</t>
  </si>
  <si>
    <t>LT000000000000087</t>
  </si>
  <si>
    <t>UAB "Šalčininkų šilumos tinklai"</t>
  </si>
  <si>
    <t>LT000000000000060</t>
  </si>
  <si>
    <t>UAB "Širvintų šiluma" Širvintų katilinė Nr. 3</t>
  </si>
  <si>
    <t>LT000000000000049</t>
  </si>
  <si>
    <t>UAB "Švenčionėlių keramika"</t>
  </si>
  <si>
    <t>LT000000000000003</t>
  </si>
  <si>
    <t>LT000000000000044</t>
  </si>
  <si>
    <t>LT000000000000045</t>
  </si>
  <si>
    <t>LT000000000000046</t>
  </si>
  <si>
    <t>LT000000000000109</t>
  </si>
  <si>
    <t>LT000000000000048</t>
  </si>
  <si>
    <t>AB "Pagirių šiltnamiai" Katilinė</t>
  </si>
  <si>
    <t>LT000000000000094</t>
  </si>
  <si>
    <t>UAB "Paroc"</t>
  </si>
  <si>
    <t>LT000000000000107</t>
  </si>
  <si>
    <t>LT000000000000099</t>
  </si>
  <si>
    <t>AB "Vilniaus Gelžbetoninių Konstrukcijų Gamykla Nr. 3"</t>
  </si>
  <si>
    <t>LT000000000000108</t>
  </si>
  <si>
    <t>UAB "Raseinių šilumos tinklai" Raseinių RK</t>
  </si>
  <si>
    <t>LT000000000000039</t>
  </si>
  <si>
    <t>AB "Jonavos šilumos tinklai" Girelės rajoninė katilinė</t>
  </si>
  <si>
    <t>LT000000000000037</t>
  </si>
  <si>
    <t>AB "Jonavos šilumos tinklai" Jonavos rajoninė katilinė</t>
  </si>
  <si>
    <t>LT000000000000036</t>
  </si>
  <si>
    <t>AB "Achema"  katilinė ir amoniako paleidimo katilinė Nr.1</t>
  </si>
  <si>
    <t>LT000000000000018</t>
  </si>
  <si>
    <t>AB "Nordic Sugar Kėdainiai"</t>
  </si>
  <si>
    <t>LT000000000000020</t>
  </si>
  <si>
    <t>AB "Kauno energija" Garliavos katilinė</t>
  </si>
  <si>
    <t>LT000000000000073</t>
  </si>
  <si>
    <t>AB "Kauno energija" filialas "Jurbarko šilumos tinklai" Jurbarko katilinė</t>
  </si>
  <si>
    <t>LT000000000000074</t>
  </si>
  <si>
    <t>AB "Kauno energija" Noreikiškių katilinė</t>
  </si>
  <si>
    <t>LT000000000000072</t>
  </si>
  <si>
    <t>AB "Kauno energija" "Pergalės" katilinė</t>
  </si>
  <si>
    <t>LT000000000000070</t>
  </si>
  <si>
    <t>AB "Kauno energija" "Šilko" katilinė</t>
  </si>
  <si>
    <t>LT000000000000071</t>
  </si>
  <si>
    <t>AB "Lifosa"</t>
  </si>
  <si>
    <t>LT000000000000023</t>
  </si>
  <si>
    <t>Pravieniškių pataisos namai - atviroji kolonija</t>
  </si>
  <si>
    <t>LT000000000000061</t>
  </si>
  <si>
    <t>UAB "Kaišiadorių šiluma" Kaišiadorių miesto katilinė</t>
  </si>
  <si>
    <t>LT000000000000089</t>
  </si>
  <si>
    <t>AB "Kauno energija" Petrašiūnų elektrinė</t>
  </si>
  <si>
    <t>LT000000000000069</t>
  </si>
  <si>
    <t>AB "Palemono keramika"</t>
  </si>
  <si>
    <t>LT000000000000007</t>
  </si>
  <si>
    <t>AB "Panevėžio energija" Kėdainių RK</t>
  </si>
  <si>
    <t>LT000000000000106</t>
  </si>
  <si>
    <t>AB "Rokų keramika"</t>
  </si>
  <si>
    <t>LT000000000000006</t>
  </si>
  <si>
    <t>UAB "Agro Neveronys"</t>
  </si>
  <si>
    <t>LT000000000000112</t>
  </si>
  <si>
    <t>UAB "Kauno Termofikacijos elektrinė"  Kauno elektrinė</t>
  </si>
  <si>
    <t>LT000000000000088</t>
  </si>
  <si>
    <t>UAB "Kauno stiklas"</t>
  </si>
  <si>
    <t>LT000000000000012</t>
  </si>
  <si>
    <t>UAB "Geoterma" Klaipėdos parodomoji geoterminė elektrinė</t>
  </si>
  <si>
    <t>LT000000000000068</t>
  </si>
  <si>
    <t>LT000000000000091</t>
  </si>
  <si>
    <t>AB "Klaipėdos energija" Elektrinė</t>
  </si>
  <si>
    <t>LT000000000000055</t>
  </si>
  <si>
    <t>LT000000000000092</t>
  </si>
  <si>
    <t>AB "Klaipėdos mediena"</t>
  </si>
  <si>
    <t>LT000000000000033</t>
  </si>
  <si>
    <t>AB "Klaipėdos nafta" šilumos ūkio katilinė</t>
  </si>
  <si>
    <t>LT000000000000027</t>
  </si>
  <si>
    <t>UAB "Kretingos šilumos tinklai" Katilinė Nr.2</t>
  </si>
  <si>
    <t>LT000000000000090</t>
  </si>
  <si>
    <t>LT000000000000083</t>
  </si>
  <si>
    <t>UAB "Šilutės šilumos tinklai" Rajoninė katilinė</t>
  </si>
  <si>
    <t>LT000000000000043</t>
  </si>
  <si>
    <t>AB "Gargždų plytų gamykla"</t>
  </si>
  <si>
    <t>LT000000000000100</t>
  </si>
  <si>
    <t>LT000000000000015</t>
  </si>
  <si>
    <t>UAB "NEO GROUP"</t>
  </si>
  <si>
    <t>LT000000000000105</t>
  </si>
  <si>
    <t>UAB "Pramonės energija" Termofikacinė elektrinė Klaipėdoje</t>
  </si>
  <si>
    <t>LT000000000000096</t>
  </si>
  <si>
    <t>UAB "Pramonės energija" Šilutės katilinė Nr.1</t>
  </si>
  <si>
    <t>LT000000000000114</t>
  </si>
  <si>
    <t>UAB "Tauragės šilumos tinklai" Beržės rajoninė katilinė</t>
  </si>
  <si>
    <t>LT000000000000058</t>
  </si>
  <si>
    <t>UAB "ARVI cukrus"</t>
  </si>
  <si>
    <t>LT000000000000030</t>
  </si>
  <si>
    <t>LT000000000000103</t>
  </si>
  <si>
    <t>LT000000000000084</t>
  </si>
  <si>
    <t>LT000000000000085</t>
  </si>
  <si>
    <t>LT000000000000080</t>
  </si>
  <si>
    <t>AB "Orlen Lietuva"</t>
  </si>
  <si>
    <t>LT000000000000014</t>
  </si>
  <si>
    <t>AB "Akmenės cementas"</t>
  </si>
  <si>
    <t>LT000000000000001</t>
  </si>
  <si>
    <t>AB "Naujasis kalcitas" Kalkių gamybos cechas</t>
  </si>
  <si>
    <t>LT000000000000002</t>
  </si>
  <si>
    <t>AB "Šiaulių energija" Šiaulių Pietinė katilinė</t>
  </si>
  <si>
    <t>LT000000000000050</t>
  </si>
  <si>
    <t>LT000000000000081</t>
  </si>
  <si>
    <t>LT000000000000082</t>
  </si>
  <si>
    <t>UAB "Mažeikių šilumos tinklai" Mažeikių katilinė</t>
  </si>
  <si>
    <t>LT000000000000038</t>
  </si>
  <si>
    <t>UAB "Plungės šilumos tinklai" Plungės katilinė Nr. 1(EN41)</t>
  </si>
  <si>
    <t>LT000000000000076</t>
  </si>
  <si>
    <t>UAB "Radviliškio šiluma" Radviliškio katilinė</t>
  </si>
  <si>
    <t>LT000000000000056</t>
  </si>
  <si>
    <t>UAB "Akmenės energija"  Žalgirio katilinė</t>
  </si>
  <si>
    <t>LT000000000000101</t>
  </si>
  <si>
    <t>UAB "Molėtų šiluma" Molėtų kvartalinė katilinė</t>
  </si>
  <si>
    <t>LT000000000000042</t>
  </si>
  <si>
    <t>UAB "Utenos šilumos tinklai" Utenos rajononė katilinė</t>
  </si>
  <si>
    <t>LT000000000000057</t>
  </si>
  <si>
    <t>AB "Panevėžio energija" Zarasų RK</t>
  </si>
  <si>
    <t>LT000000000000067</t>
  </si>
  <si>
    <t>Valstybinė įmonė "Visagino energija"</t>
  </si>
  <si>
    <t>LT000000000000115</t>
  </si>
  <si>
    <t>LT000000000000097</t>
  </si>
  <si>
    <t>AB "Panevėžio energija" Panevėžio RK-2</t>
  </si>
  <si>
    <t>LT000000000000063</t>
  </si>
  <si>
    <t>AB "Panevėžio energija" Panevėžio RK-1</t>
  </si>
  <si>
    <t>LT000000000000065</t>
  </si>
  <si>
    <t>AB "Panevėžio energija" Pasvalio RK</t>
  </si>
  <si>
    <t>LT000000000000066</t>
  </si>
  <si>
    <t>AB "Panevėžio energija" Rokiškio RK</t>
  </si>
  <si>
    <t>LT000000000000064</t>
  </si>
  <si>
    <t>LT000000000000079</t>
  </si>
  <si>
    <t xml:space="preserve">AB "Simega" Katilinė Nr.1 </t>
  </si>
  <si>
    <t>LT000000000000017</t>
  </si>
  <si>
    <t>LT000000000000102</t>
  </si>
  <si>
    <t>LT000000000000013</t>
  </si>
  <si>
    <t xml:space="preserve">UAB „Idavang Pasodėlė“ </t>
  </si>
  <si>
    <t>LT000000000000032</t>
  </si>
  <si>
    <t>AB "Amilina"</t>
  </si>
  <si>
    <t>LT-new-205529</t>
  </si>
  <si>
    <t xml:space="preserve">AAA skyrius </t>
  </si>
  <si>
    <t>AB "Amber Grid"</t>
  </si>
  <si>
    <t>UAB "Lignoterma"</t>
  </si>
  <si>
    <t>AB "Panevėžio energija" Panevėžio termofikacinė elektrinė</t>
  </si>
  <si>
    <t>UAB "IKEA Industry Lietuva</t>
  </si>
  <si>
    <t>UAB Hoegh LNG Klaipėda</t>
  </si>
  <si>
    <t>LT448188769985</t>
  </si>
  <si>
    <t>UAB "Litesko" filialas "Telšių šiluma" Luokės katilinė</t>
  </si>
  <si>
    <t>val./metai</t>
  </si>
  <si>
    <t>M2. Azoto r. gamybos įrenginys UKL-7/1</t>
  </si>
  <si>
    <t>M3. Azoto r. gamybos įrenginys UKL-7/2</t>
  </si>
  <si>
    <t>M4. Azoto r. gamybos įrenginys UKL-7/3</t>
  </si>
  <si>
    <t>M5. Azoto r. gamybos įrenginys UKL-7/4</t>
  </si>
  <si>
    <t>M6. Azoto r. gamybos įrenginys UKL-7/5</t>
  </si>
  <si>
    <t>M7. Azoto r. gamybos įrenginys UKL-7/6</t>
  </si>
  <si>
    <t>M8. Azoto r. gamybos įrenginys UKL-7/7</t>
  </si>
  <si>
    <t>M9. Azoto r. gamybos įrenginys UKL-7/8</t>
  </si>
  <si>
    <t>M10. Azoto r. gamybos įrenginys UKL-7/9</t>
  </si>
  <si>
    <t>F1. Dujinis – Gamtinės dujos</t>
  </si>
  <si>
    <t>1 000 Nm3</t>
  </si>
  <si>
    <t>GJ/1 000 Nm3</t>
  </si>
  <si>
    <t>tCO2/TJ</t>
  </si>
  <si>
    <t/>
  </si>
  <si>
    <t>%</t>
  </si>
  <si>
    <t>F2. Kietasis – Mediena (ne atliekos); Medienos skiedra</t>
  </si>
  <si>
    <t>GJ/t</t>
  </si>
  <si>
    <t>F3. Kietasis – Kitų rūšių kietasis kuras; Ligninas</t>
  </si>
  <si>
    <t>F1. Dujinis – Gamtinės dujos; Gamtinės dujos</t>
  </si>
  <si>
    <t>F2. Skystasis – Dujos ir (arba) dyzelinas; Dyzelinis krosnių kuras</t>
  </si>
  <si>
    <t>F3. Kietasis – Mediena (ne atliekos); Medienos skiedros</t>
  </si>
  <si>
    <t>tCO2/t</t>
  </si>
  <si>
    <t xml:space="preserve">AB "Grigeo Grigiškės" Katilinė </t>
  </si>
  <si>
    <t>F2. Kietasis – Mediena (ne atliekos); Mediena</t>
  </si>
  <si>
    <t>Alytaus skyrius</t>
  </si>
  <si>
    <t>Vilniaus skyrius</t>
  </si>
  <si>
    <t>Kauno skyrius</t>
  </si>
  <si>
    <t>Klaipėdos skyrius</t>
  </si>
  <si>
    <t>Marijampolės skyrius</t>
  </si>
  <si>
    <t>Šiaulių skyrius</t>
  </si>
  <si>
    <t>Utenos skyrius</t>
  </si>
  <si>
    <t>Panevėžio skyrius</t>
  </si>
  <si>
    <t>F2. Skystasis – Dyzelinis krosnių kuras; Dyzelinas</t>
  </si>
  <si>
    <t>F1. Skystasis – Sunkusis mazutas; Mazutas</t>
  </si>
  <si>
    <t>F2. Skystasis – Dujos ir (arba) dyzelinas; Dizelinas</t>
  </si>
  <si>
    <t>F3. Kietasis – Kitų rūšių kietoji biomasė; Šiaudai</t>
  </si>
  <si>
    <t>F1. Dujinis – Gamtinės dujos; gamtinės dujos</t>
  </si>
  <si>
    <t>F2. Kietasis – Kitų rūšių kietoji biomasė; pjuvenos, biokuro masė</t>
  </si>
  <si>
    <t>AB "Grigeo Klaipėdos Kartonas"</t>
  </si>
  <si>
    <t>F1. Dujinis – Gamtinės dujos; CO2</t>
  </si>
  <si>
    <t>F2. Skystasis – Sunkusis mazutas; CO2</t>
  </si>
  <si>
    <t>F3. Kietasis – Mediena (ne atliekos); CO2</t>
  </si>
  <si>
    <t>F2. Skystasis – Dujos ir (arba) dyzelinas; CO2</t>
  </si>
  <si>
    <t>F2. Kietasis – Mediena (ne atliekos); CO2</t>
  </si>
  <si>
    <t>F2. Dujinis – Biodujos; CO2</t>
  </si>
  <si>
    <t>tCO2/1 000 Nm3</t>
  </si>
  <si>
    <t>F3. Skystasis – Sunkusis mazutas; CO2</t>
  </si>
  <si>
    <t>F4. Kietasis – Mediena (ne atliekos); CO2</t>
  </si>
  <si>
    <t>F2. Dujinis – Biodujos; Biodujos</t>
  </si>
  <si>
    <t>F1. Skystasis – Sunkusis mazutas; mazutas</t>
  </si>
  <si>
    <t>F3. Skystasis – Dujos ir (arba) dyzelinas; dyzelinas</t>
  </si>
  <si>
    <t>F2. Kietasis – Mediena (ne atliekos); biokuras</t>
  </si>
  <si>
    <t>VĮ "Ignalinos atominė elektrinė" Garo katilinė ir rezervinė dyzelinė elektros stotis</t>
  </si>
  <si>
    <t>ĮG AB "Alita"</t>
  </si>
  <si>
    <t>F2. Skystasis – Dujos ir (arba) dyzelinas; Dyzelinas</t>
  </si>
  <si>
    <t>F3. Kietasis – Mediena (ne atliekos); Mediena</t>
  </si>
  <si>
    <t>F2. Skystasis – Sunkusis mazutas; Mazutas</t>
  </si>
  <si>
    <t>F2. Skystasis – Sunkusis mazutas; mazutas</t>
  </si>
  <si>
    <t>F3. Kietasis – Kitų rūšių kietoji biomasė; biokuras</t>
  </si>
  <si>
    <t>F1. Kietasis – Mediena (ne atliekos); Mediena</t>
  </si>
  <si>
    <t>F2. Skystasis – Skalūnų alyva; Skalūnų alyva</t>
  </si>
  <si>
    <t>F3. Kietasis – Kitų rūšių kietasis kuras; Fiuzeliai</t>
  </si>
  <si>
    <t>F4. Kietasis – Durpės; Durpės</t>
  </si>
  <si>
    <t>UAB "Litesko" filialas "Vilkaviškio šiluma" Vilaviškio katilinė Nr. 1</t>
  </si>
  <si>
    <t>F3. Kietasis – Mediena (ne atliekos); Biokuras</t>
  </si>
  <si>
    <t>F4. Skystasis – Dujos ir (arba) dyzelinas; Dyzelinas</t>
  </si>
  <si>
    <t>UAB "Litesko" filialas "Biržų šiluma" Biržų Rotušės katilinė</t>
  </si>
  <si>
    <t>F3. Kietasis – Mediena (ne atliekos); Medienos granulės</t>
  </si>
  <si>
    <t>UAB "Litesko" filialas "Palangos šiluma" Palangos rajoninė katilinė</t>
  </si>
  <si>
    <t>UAB "Litesko" filialas "Marijampolės šiluma" Marijampolės rajoninė katilinė</t>
  </si>
  <si>
    <t>F1. Dujinis – Gamtinės dujos; Gamtinės dujos, suslėgtos gamtinės dujos</t>
  </si>
  <si>
    <t>F4. Skystasis – Suskystintosios naftos dujos; Suskystintis naftos dujos, suskystintos gamtinės dujos</t>
  </si>
  <si>
    <t>F5. Skystasis – Dujos ir (arba) dyzelinas; Dyzelinas</t>
  </si>
  <si>
    <t>F6. Skystasis – Skalūnų alyva; Skalūnų alyva</t>
  </si>
  <si>
    <t>UAB "Litesko" filialas "Kelmės šiluma" Mackevičiaus katilinė</t>
  </si>
  <si>
    <t>F1. Skystasis – Skalūnų alyva; Skalūnų alyva</t>
  </si>
  <si>
    <t>UAB "Litesko" filialas "Marijampolės šiluma" Kazlų Rūdos Eglės katilinė</t>
  </si>
  <si>
    <t>F2. Kietasis – Mediena (ne atliekos); Biokuras</t>
  </si>
  <si>
    <t xml:space="preserve">UAB "Litesko" filialas "Druskininkų  šiluma" Druskininkų katilinė </t>
  </si>
  <si>
    <t xml:space="preserve">UAB "Litesko" filialas "Alytaus energija" Alytaus rajoninė katilinė </t>
  </si>
  <si>
    <t>F2. Kietasis – Durpės; Durpes</t>
  </si>
  <si>
    <t>F3. Kietasis – Mediena (ne atliekos); mediena</t>
  </si>
  <si>
    <t>UAB "Vilniaus Energija" Termofikacinė elektrinė Nr. 2  (E-2)</t>
  </si>
  <si>
    <t>UAB "Vilniaus Energija" Termofikacinė elektrinė Nr. 3 (E-3)</t>
  </si>
  <si>
    <t>UAB "Vilniaus Energija" Naujosios Vilnios rajoninė katilinė Nr. 2 (RK-2)</t>
  </si>
  <si>
    <t>F3. Skystasis – Dujos ir (arba) dyzelinas; Dyzelinas</t>
  </si>
  <si>
    <t>F4. Kietasis – Mediena (ne atliekos); Biokuras</t>
  </si>
  <si>
    <t>UAB "Vilniaus Energija" Ateities rajoninė katilinė Nr. 8 (RK-8)</t>
  </si>
  <si>
    <t>UAB "Vilniaus Energija" Rajoninė katilinė Nr. 7 (RK-7)</t>
  </si>
  <si>
    <t>F1. Kietasis – Akmens anglys; Akmens anglis (šlapiam būdui)</t>
  </si>
  <si>
    <t>F2. Skystasis – Dyzelinis krosnių kuras; Dyzelinis krosnių kuras (šlapiam būdui)</t>
  </si>
  <si>
    <t>Proceso metu išsiskiriančios ŠESD</t>
  </si>
  <si>
    <t>F3. Medžiaga – Cemento klinkeris; Klinkeris (šlapiam būdui)</t>
  </si>
  <si>
    <t>F4. Medžiaga – Pašalinės dulkės; Cemento krosnių dulkės (šlapiam būdui)</t>
  </si>
  <si>
    <t>F5. Skystasis – Skalūnų alyva; Skalūnų alyva</t>
  </si>
  <si>
    <t>F6. Dujinis – Gamtinės dujos; Gamtinės dujos</t>
  </si>
  <si>
    <t>F7. Skystasis – Dyzelinis krosnių kuras; Dyzelinis krosnių kuras (sausam būdui)</t>
  </si>
  <si>
    <t>F8. Kietasis – Panaudos padangos; Padangos (sausam būdui)</t>
  </si>
  <si>
    <t>F9. Medžiaga – Cemento klinkeris; Klinkeris (sausam būdui)</t>
  </si>
  <si>
    <t>F10. Kietasis – Naftos koksas; Naftos koksas (sausam būdui)</t>
  </si>
  <si>
    <t>F11. Kietasis – Akmens anglys; Akmens anglis (sausam būdui)</t>
  </si>
  <si>
    <t>F4. Kietasis – Mediena (ne atliekos); Medienos granulės</t>
  </si>
  <si>
    <t>F5. Kietasis – Kitų rūšių kietoji biomasė; Šiaudai</t>
  </si>
  <si>
    <t>F6. Kietasis – Durpės; Durpės</t>
  </si>
  <si>
    <t>F2. Kietasis – Mediena (ne atliekos); Medienos granulės</t>
  </si>
  <si>
    <t>F4. Kietasis – Mediena (ne atliekos); Biokuro granulės</t>
  </si>
  <si>
    <t>F2. Skystasis – Skalūnų alyva ir gudoniniai smėliai; skalūnų alyva</t>
  </si>
  <si>
    <t>F3. Kietasis – Durpės; Durpės</t>
  </si>
  <si>
    <t>F2. Skystasis – Kitų rūšių skystasis kuras; Dyzelinas</t>
  </si>
  <si>
    <t>F2. Medžiaga – Natrio karbonatas; Na2CO3</t>
  </si>
  <si>
    <t>F3. Medžiaga – CaCO3</t>
  </si>
  <si>
    <t>F4. Medžiaga – MgCO3</t>
  </si>
  <si>
    <t>F5. Medžiaga – Kiti karbonatai; akmens anglis</t>
  </si>
  <si>
    <t>UAB "Prienų energija" Lentvario katilinė (nuo 2015 10 08 UAB "Trakų energija")</t>
  </si>
  <si>
    <t>F1. Kietasis – Koksas; Koksas</t>
  </si>
  <si>
    <t>F2. Medžiaga – Dolomitas; Dolomitas</t>
  </si>
  <si>
    <t>F3. Dujinis – Gamtinės dujos; Gamtinės dujos</t>
  </si>
  <si>
    <t>F4. Kietasis – Koksas; Kokso briketai</t>
  </si>
  <si>
    <t>F1. Skystasis – Kitų rūšių skystasis kuras; alternatyvus kuras (kūrenamas mazutas</t>
  </si>
  <si>
    <t>F2. Skystasis – Kitų rūšių skystasis kuras; mazutas</t>
  </si>
  <si>
    <t>F3. Skystasis – Kitų rūšių skystasis kuras; nekondicinis mazutas</t>
  </si>
  <si>
    <t>F4. Skystasis – Automobilinis benzinas; benzino atliekos</t>
  </si>
  <si>
    <t>F5. Skystasis – Kitų rūšių skystasis kuras; kuro mišiniai (laivų kuro likučiai)</t>
  </si>
  <si>
    <t>F6. Kietasis – Durpės; trupininės durpės</t>
  </si>
  <si>
    <t>F7. Kietasis – Mediena (ne atliekos); medienos pjuvenos, obliavimo drožlės, smulkinta mediena</t>
  </si>
  <si>
    <t>F8. Kietasis – Mediena (ne atliekos); (technologinis priedas) medienos pjuvenos, obliavimo drožlės, smulkinta mediena</t>
  </si>
  <si>
    <t>F9. Medžiaga – Molis; CaCO3; mūro gaminiai</t>
  </si>
  <si>
    <t>F10. Medžiaga – Molis; MgCO3; mūro gaminiai</t>
  </si>
  <si>
    <t>F11. Medžiaga – CaO; keramzitas</t>
  </si>
  <si>
    <t>F12. Medžiaga – MgO; keramzitas</t>
  </si>
  <si>
    <t>F13. Kietasis – Mediena (atliekos); medienos pj., MDF plokščių atl., faneros atl., medinės pakuotės</t>
  </si>
  <si>
    <t>F14. Kietasis – Kitų rūšių kietoji biomasė; grikių lukštai</t>
  </si>
  <si>
    <t>F15. Kietasis – Kitų rūšių kietoji biomasė; atsijos</t>
  </si>
  <si>
    <t>F16. Kietasis – Kitų rūšių kietoji biomasė; tabakas</t>
  </si>
  <si>
    <t>F17. Kietasis – Kitų rūšių kietoji biomasė; neteisėtos prekybos augalinės kilmės narkotinės ir psihotropinės medžiagos ir jų pirmtakai (preskursoriai)</t>
  </si>
  <si>
    <t>F18. Kietasis – Mediena (ne atliekos); medienos pjuvenos, obliavimo drožlės, malkos</t>
  </si>
  <si>
    <t>F19. Dujinis – Gamtinės dujos</t>
  </si>
  <si>
    <t>F3. Kietasis – Mediena (atliekos); mediena</t>
  </si>
  <si>
    <t>F4. Kietasis – Durpės; durpės</t>
  </si>
  <si>
    <t>F5. Skystasis – Dujos ir (arba) dyzelinas; dyzelinas</t>
  </si>
  <si>
    <t>F6. Kietasis – Kitų rūšių kietoji biomasė; šiaudai</t>
  </si>
  <si>
    <t>F1. Medžiaga – CaO</t>
  </si>
  <si>
    <t>F2. Medžiaga – MgO</t>
  </si>
  <si>
    <t>F1. Medžiaga – Plytos; Molyje esantis CaO</t>
  </si>
  <si>
    <t>F2. Medžiaga – Plytos; Molyje esanti MgO</t>
  </si>
  <si>
    <t>F5. Kietasis – Kitų rūšių kietoji biomasė; Grikių lukštai</t>
  </si>
  <si>
    <t>F6. Kietasis – Mediena (ne atliekos); Pjuvenos į molio masę</t>
  </si>
  <si>
    <t>F1. Skystasis – Mazuto distiliavimo likutis; Skystas kuras</t>
  </si>
  <si>
    <t>F2. Dujinis – Kitų rūšių dujinis kuras; Kuro dujos</t>
  </si>
  <si>
    <t>F3. Dujinis – Kitų rūšių dujinis kuras; Fakelinės dujos</t>
  </si>
  <si>
    <t>F4. Dujinis – Kitų rūšių dujinis kuras; Angliavandenilinės dujos</t>
  </si>
  <si>
    <t>F5. Medžiaga – Proceso medžiaga; Angliavandenilinės dujos</t>
  </si>
  <si>
    <t xml:space="preserve">F6. Kietasis – Koksas; Koksas </t>
  </si>
  <si>
    <t>Masės balansas</t>
  </si>
  <si>
    <t xml:space="preserve">F7. Medžiaga – Kitos medžiagos; Koksas </t>
  </si>
  <si>
    <t>t C/t</t>
  </si>
  <si>
    <t>F4. Skystasis – Suskystintosios naftos dujos; Suskystintos dujos</t>
  </si>
  <si>
    <t>F5. Kietasis – Mediena (ne atliekos); Mediena</t>
  </si>
  <si>
    <t>F1. Medžiaga – CaO; Plytelių masė</t>
  </si>
  <si>
    <t>F2. Dujinis – Gamtinės dujos</t>
  </si>
  <si>
    <t>F1. Dujinis – Gamtinės dujos; Proceso metu išsiskiriančios dujos</t>
  </si>
  <si>
    <t>F2. Skystasis – Dyzelinis krosnių kuras; Proceso metu išsiskiriančios dujos</t>
  </si>
  <si>
    <t>F3. Skystasis – Sunkusis mazutas; Proceso metu išsiskiriančios dujos</t>
  </si>
  <si>
    <t>F1. Kietasis – Durpės; Durpės</t>
  </si>
  <si>
    <t>F3. Skystasis – Dyzelinis krosnių kuras; Dyzelinas</t>
  </si>
  <si>
    <t>F3. Kietasis – Kitų rūšių kietoji biomasė; drožlės, biokuro masė</t>
  </si>
  <si>
    <t>F2. Kietasis – Durpės; durpės</t>
  </si>
  <si>
    <t>F2. Kietasis – Akmens anglys; Akmens anglis</t>
  </si>
  <si>
    <t>F3. Kietasis – Naftos koksas; Naftos koksas</t>
  </si>
  <si>
    <t>F4. Skystasis – Sunkusis mazutas; Mazutas</t>
  </si>
  <si>
    <t>F5. Medžiaga – Kalkės; Žemės šarminiai oksidai, CaO</t>
  </si>
  <si>
    <t>F6. Medžiaga – Kalkės; Žemės šarminiai oksidai, MgO</t>
  </si>
  <si>
    <t>F2. Kietasis – Mediena (atliekos); Mediena</t>
  </si>
  <si>
    <t>F1. Dujinis – Gamtinės dujos; Garo katilas GM-50, t.š.-106</t>
  </si>
  <si>
    <t>F2. Skystasis – Mazuto distiliavimo likutis; Garo katilas GM-50, t.š.-106</t>
  </si>
  <si>
    <t>F3. Dujinis – Gamtinės dujos; Garo katilas BGM-35M, t.š.-141</t>
  </si>
  <si>
    <t>F4. Dujinis – Gamtinės dujos; Garo katilas E50-3,9-440GM,  t.š.-355</t>
  </si>
  <si>
    <t>F5. Dujinis – Gamtinės dujos; Kog.jėgainė Nr.1,  t.š.-385</t>
  </si>
  <si>
    <t>F6. Dujinis – Gamtinės dujos; Kog.jėgainė Nr.2,  t.š.-386</t>
  </si>
  <si>
    <t>F7. Dujinis – Gamtinės dujos; Įrenginys AM-70</t>
  </si>
  <si>
    <t>F8. Dujinis – Gamtinės dujos; Fakelas,  t.š.-144</t>
  </si>
  <si>
    <t>F9. Dujinis – Gamtinės dujos; Fakelas,  t.š.-391</t>
  </si>
  <si>
    <t>F10. Dujinis – Gamtinės dujos; Įrenginys AM-80</t>
  </si>
  <si>
    <t>F11. Dujinis – Gamtinės dujos; Fakelas, t.š.-356</t>
  </si>
  <si>
    <t>F12. Dujinis – Gamtinės dujos; Azoto r. gamybos įrenginiai UKL-7/9</t>
  </si>
  <si>
    <t>N2O</t>
  </si>
  <si>
    <t>M1. Azoto r. gamybos įrenginys GP-1, t.š.-380</t>
  </si>
  <si>
    <t>g/Nm3</t>
  </si>
  <si>
    <t>1 000 Nm3/h</t>
  </si>
  <si>
    <t>1 000 Nm3/m.</t>
  </si>
  <si>
    <t>AB "Panevėžio stiklas"</t>
  </si>
  <si>
    <t>AB "Klaipėdos energija" Klaipėdos rajoninė katilinė</t>
  </si>
  <si>
    <t>AB "Klaipėdos energija" Lypkių rajoninė katilinė</t>
  </si>
  <si>
    <t>F2. Medžiaga – Natrio karbonatas; Kalcionuota soda</t>
  </si>
  <si>
    <t>F3. Medžiaga – CaCO3; Kreida</t>
  </si>
  <si>
    <t>F4. Medžiaga – MgCO3; Kreida</t>
  </si>
  <si>
    <t>F5. Medžiaga – CaCO3; Dolomitas</t>
  </si>
  <si>
    <t>F6. Medžiaga – MgCO3; Dolomitas</t>
  </si>
  <si>
    <t>F1. Skystasis – Dyzelinis krosnių kuras; Krosninis kuras (E klasės dyzelis)</t>
  </si>
  <si>
    <t>Kategorija</t>
  </si>
  <si>
    <t>Įrenginiai, iš kurių išmetama mažai šiltnamio efektą sukeliančių dujų</t>
  </si>
  <si>
    <t>F2. Kietasis – Mediena (ne atliekos); 0</t>
  </si>
  <si>
    <t>BAF kategorija</t>
  </si>
  <si>
    <t>2.A.4.a</t>
  </si>
  <si>
    <t>1.A.2.e</t>
  </si>
  <si>
    <t>1.A.1.a</t>
  </si>
  <si>
    <t>1.A.2.f</t>
  </si>
  <si>
    <t>1.A.3.e</t>
  </si>
  <si>
    <t>1.A.2.d</t>
  </si>
  <si>
    <t>1.A.2.c</t>
  </si>
  <si>
    <t>2.B.1</t>
  </si>
  <si>
    <t>1.A.4.e</t>
  </si>
  <si>
    <t>2.A.3</t>
  </si>
  <si>
    <t>1.A.2.j</t>
  </si>
  <si>
    <t>1.A.1.c</t>
  </si>
  <si>
    <t>1.A.1.b</t>
  </si>
  <si>
    <t>2.A.1</t>
  </si>
  <si>
    <t>2.A.2</t>
  </si>
  <si>
    <t>1.A.4.c.i</t>
  </si>
  <si>
    <t>Iš viso</t>
  </si>
  <si>
    <r>
      <rPr>
        <b/>
        <sz val="16"/>
        <color theme="1"/>
        <rFont val="Arial"/>
        <family val="2"/>
        <charset val="186"/>
      </rPr>
      <t>Mažai ŠESD išmetantys įrenginiai</t>
    </r>
    <r>
      <rPr>
        <sz val="16"/>
        <color theme="1"/>
        <rFont val="Arial"/>
        <family val="2"/>
        <charset val="186"/>
      </rPr>
      <t xml:space="preserve"> (&lt; 25000 t CO</t>
    </r>
    <r>
      <rPr>
        <vertAlign val="subscript"/>
        <sz val="16"/>
        <color theme="1"/>
        <rFont val="Arial"/>
        <family val="2"/>
        <charset val="186"/>
      </rPr>
      <t>2</t>
    </r>
    <r>
      <rPr>
        <sz val="16"/>
        <color theme="1"/>
        <rFont val="Arial"/>
        <family val="2"/>
        <charset val="186"/>
      </rPr>
      <t xml:space="preserve"> ekv.)</t>
    </r>
  </si>
  <si>
    <r>
      <rPr>
        <b/>
        <sz val="16"/>
        <color theme="1"/>
        <rFont val="Arial"/>
        <family val="2"/>
        <charset val="186"/>
      </rPr>
      <t>A</t>
    </r>
    <r>
      <rPr>
        <sz val="16"/>
        <color theme="1"/>
        <rFont val="Arial"/>
        <family val="2"/>
        <charset val="186"/>
      </rPr>
      <t xml:space="preserve"> kategorijos įrenginių skaičius</t>
    </r>
  </si>
  <si>
    <r>
      <rPr>
        <b/>
        <sz val="16"/>
        <color theme="1"/>
        <rFont val="Arial"/>
        <family val="2"/>
        <charset val="186"/>
      </rPr>
      <t>B</t>
    </r>
    <r>
      <rPr>
        <sz val="16"/>
        <color theme="1"/>
        <rFont val="Arial"/>
        <family val="2"/>
        <charset val="186"/>
      </rPr>
      <t xml:space="preserve"> kategorijos įrenginių skaičius</t>
    </r>
  </si>
  <si>
    <r>
      <rPr>
        <b/>
        <sz val="16"/>
        <color theme="1"/>
        <rFont val="Arial"/>
        <family val="2"/>
        <charset val="186"/>
      </rPr>
      <t>C</t>
    </r>
    <r>
      <rPr>
        <sz val="16"/>
        <color theme="1"/>
        <rFont val="Arial"/>
        <family val="2"/>
        <charset val="186"/>
      </rPr>
      <t xml:space="preserve"> kategorijos įrenginių skaičius</t>
    </r>
  </si>
  <si>
    <t>Eil Nr.</t>
  </si>
  <si>
    <t>Metodas</t>
  </si>
  <si>
    <t>Pavadinimas</t>
  </si>
  <si>
    <t>Veiklos duomenys</t>
  </si>
  <si>
    <t>VD mato vienetas</t>
  </si>
  <si>
    <t>GŠV</t>
  </si>
  <si>
    <t>GŠV mato vienetas</t>
  </si>
  <si>
    <t>ITF</t>
  </si>
  <si>
    <t>ITF mato vienetas</t>
  </si>
  <si>
    <t>C-turinys</t>
  </si>
  <si>
    <t>C kiekio mato vienetas</t>
  </si>
  <si>
    <t>Oksid. koeficientas</t>
  </si>
  <si>
    <t>OksK mato vienetas</t>
  </si>
  <si>
    <t>Konv. koeficientas</t>
  </si>
  <si>
    <t>KonvK mato vienetas</t>
  </si>
  <si>
    <t>Biomasės kiekis</t>
  </si>
  <si>
    <t>BioC mato vienetas</t>
  </si>
  <si>
    <t>netvarios BioC</t>
  </si>
  <si>
    <t>netvarios BioC mato vienetas</t>
  </si>
  <si>
    <t>valandinės ŠESD konc. vidurkis</t>
  </si>
  <si>
    <t>valandinės ŠESD konc. mato vienetas</t>
  </si>
  <si>
    <t>veikimo valandos</t>
  </si>
  <si>
    <t>veikimo valandų mato vienetas</t>
  </si>
  <si>
    <t>Kaminų dujos (vidurkis)</t>
  </si>
  <si>
    <t>Kaminų dujų (vidurkio) mato vienetas</t>
  </si>
  <si>
    <t>Kaminų dujos (iš viso)</t>
  </si>
  <si>
    <t>Kaminų dujų (viso kiekio) mato vienetas</t>
  </si>
  <si>
    <t>Metinis ŠESD kiekis</t>
  </si>
  <si>
    <t>Metinio ŠESD kiekio mato vienetas</t>
  </si>
  <si>
    <t>VAP (t CO2(e)/t)</t>
  </si>
  <si>
    <t>A. Dažnis</t>
  </si>
  <si>
    <t>A. Trukmė</t>
  </si>
  <si>
    <t>A. NITF(CF4)</t>
  </si>
  <si>
    <t>B. AEV</t>
  </si>
  <si>
    <t>B. EN</t>
  </si>
  <si>
    <t>B. VĮK</t>
  </si>
  <si>
    <t>F(C2F6)</t>
  </si>
  <si>
    <t>Išmestas CF4 kiekis (t CF4)</t>
  </si>
  <si>
    <t>Išmestas C2F6 kiekis (t C2F6)</t>
  </si>
  <si>
    <t>VAP (CF4) (t CO2(e)/t)</t>
  </si>
  <si>
    <t>VAP (C2F6) (t CO2(e)/t)</t>
  </si>
  <si>
    <t>Išmestas CF4 kiekis (CO2(e) tonos)</t>
  </si>
  <si>
    <t>Išmestas C2F6 kiekis (CO2(e) tonos)</t>
  </si>
  <si>
    <t>Surinkimo veiksmingumas, proc.</t>
  </si>
  <si>
    <t>Iškastinio kuro kilmės CO2(e) (t)</t>
  </si>
  <si>
    <t>Biomasės kilmės CO2(e) (t)</t>
  </si>
  <si>
    <t>Netvarios biomasės kilmės CO2(e) (t)</t>
  </si>
  <si>
    <t>Energetinė vertė (iškast. kuras), TJ</t>
  </si>
  <si>
    <t>Energetinė vertė (biomasė), TJ</t>
  </si>
  <si>
    <t>2015 m. ŠESD suvestinė</t>
  </si>
  <si>
    <t>F1. Medžiaga – Molis; Molyje esantys karbonatai</t>
  </si>
  <si>
    <t>F3. Kietasis – Mediena (atliekos); Medienos atliekos</t>
  </si>
  <si>
    <t xml:space="preserve">F2. Kietasis – Mediena (ne atliekos); Mediena </t>
  </si>
  <si>
    <t>F2. Skystasis – Sunkusis mazutas; Sunkusis mazutas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</si>
</sst>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2"/>
      <color indexed="9"/>
      <name val="Arial"/>
      <family val="2"/>
      <charset val="186"/>
    </font>
    <font>
      <sz val="12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sz val="18"/>
      <color theme="1"/>
      <name val="Times New Roman"/>
      <family val="1"/>
      <charset val="186"/>
    </font>
    <font>
      <b/>
      <sz val="18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vertAlign val="subscript"/>
      <sz val="16"/>
      <color theme="1"/>
      <name val="Arial"/>
      <family val="2"/>
      <charset val="186"/>
    </font>
    <font>
      <b/>
      <sz val="16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0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9">
    <xf numFmtId="0" fontId="0" fillId="0" borderId="0"/>
    <xf numFmtId="0" fontId="1" fillId="0" borderId="0"/>
    <xf numFmtId="164" fontId="3" fillId="2" borderId="0" applyBorder="0">
      <alignment horizontal="right" vertical="center"/>
    </xf>
    <xf numFmtId="9" fontId="2" fillId="0" borderId="0" applyFont="0" applyFill="0" applyBorder="0" applyAlignment="0" applyProtection="0"/>
    <xf numFmtId="0" fontId="5" fillId="0" borderId="0" applyNumberFormat="0" applyFont="0" applyFill="0" applyBorder="0" applyProtection="0">
      <alignment horizontal="left" vertical="center" indent="5"/>
    </xf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0" applyNumberFormat="0" applyBorder="0" applyAlignment="0" applyProtection="0"/>
    <xf numFmtId="0" fontId="5" fillId="13" borderId="7" applyNumberFormat="0" applyFont="0" applyAlignment="0" applyProtection="0"/>
    <xf numFmtId="0" fontId="5" fillId="0" borderId="0"/>
    <xf numFmtId="0" fontId="4" fillId="0" borderId="0"/>
    <xf numFmtId="0" fontId="15" fillId="0" borderId="0" applyNumberFormat="0" applyFill="0" applyBorder="0" applyAlignment="0" applyProtection="0"/>
    <xf numFmtId="4" fontId="3" fillId="0" borderId="0"/>
    <xf numFmtId="0" fontId="16" fillId="0" borderId="0"/>
    <xf numFmtId="0" fontId="17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2" applyNumberFormat="0" applyAlignment="0" applyProtection="0"/>
    <xf numFmtId="0" fontId="13" fillId="0" borderId="6" applyNumberFormat="0" applyFill="0" applyAlignment="0" applyProtection="0"/>
    <xf numFmtId="0" fontId="14" fillId="12" borderId="0" applyNumberFormat="0" applyBorder="0" applyAlignment="0" applyProtection="0"/>
    <xf numFmtId="0" fontId="5" fillId="13" borderId="7" applyNumberFormat="0" applyFont="0" applyAlignment="0" applyProtection="0"/>
    <xf numFmtId="0" fontId="29" fillId="0" borderId="0"/>
  </cellStyleXfs>
  <cellXfs count="62">
    <xf numFmtId="0" fontId="0" fillId="0" borderId="0" xfId="0"/>
    <xf numFmtId="0" fontId="18" fillId="16" borderId="1" xfId="1" applyFont="1" applyFill="1" applyBorder="1" applyAlignment="1" applyProtection="1">
      <alignment horizontal="center" vertical="center" wrapText="1"/>
      <protection locked="0"/>
    </xf>
    <xf numFmtId="0" fontId="18" fillId="16" borderId="1" xfId="1" applyFont="1" applyFill="1" applyBorder="1" applyAlignment="1" applyProtection="1">
      <alignment horizontal="center" vertical="center"/>
      <protection locked="0"/>
    </xf>
    <xf numFmtId="0" fontId="18" fillId="16" borderId="1" xfId="0" applyFont="1" applyFill="1" applyBorder="1" applyAlignment="1" applyProtection="1">
      <alignment horizontal="center" vertical="center"/>
      <protection locked="0"/>
    </xf>
    <xf numFmtId="2" fontId="18" fillId="16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16" borderId="8" xfId="26" applyFont="1" applyFill="1" applyBorder="1" applyAlignment="1" applyProtection="1">
      <alignment horizontal="center" vertical="center" wrapText="1"/>
    </xf>
    <xf numFmtId="0" fontId="18" fillId="16" borderId="1" xfId="1" applyFont="1" applyFill="1" applyBorder="1" applyAlignment="1" applyProtection="1">
      <alignment horizontal="left" vertical="center" wrapText="1"/>
      <protection locked="0"/>
    </xf>
    <xf numFmtId="0" fontId="18" fillId="16" borderId="1" xfId="0" applyFont="1" applyFill="1" applyBorder="1" applyAlignment="1" applyProtection="1">
      <alignment horizontal="left" vertical="center" wrapText="1"/>
      <protection locked="0"/>
    </xf>
    <xf numFmtId="2" fontId="18" fillId="16" borderId="1" xfId="1" applyNumberFormat="1" applyFont="1" applyFill="1" applyBorder="1" applyAlignment="1" applyProtection="1">
      <alignment horizontal="left" vertical="center" wrapText="1"/>
      <protection locked="0"/>
    </xf>
    <xf numFmtId="0" fontId="19" fillId="14" borderId="9" xfId="0" applyFont="1" applyFill="1" applyBorder="1" applyAlignment="1" applyProtection="1">
      <alignment horizontal="center" vertical="center" wrapText="1"/>
    </xf>
    <xf numFmtId="0" fontId="18" fillId="16" borderId="13" xfId="1" applyFont="1" applyFill="1" applyBorder="1" applyAlignment="1" applyProtection="1">
      <alignment horizontal="left" vertical="center" wrapText="1"/>
      <protection locked="0"/>
    </xf>
    <xf numFmtId="0" fontId="18" fillId="16" borderId="13" xfId="1" applyFont="1" applyFill="1" applyBorder="1" applyAlignment="1" applyProtection="1">
      <alignment horizontal="center" vertical="center"/>
      <protection locked="0"/>
    </xf>
    <xf numFmtId="0" fontId="27" fillId="17" borderId="11" xfId="0" applyFont="1" applyFill="1" applyBorder="1" applyAlignment="1" applyProtection="1">
      <alignment horizontal="right" vertical="center" wrapText="1"/>
    </xf>
    <xf numFmtId="0" fontId="22" fillId="17" borderId="0" xfId="0" applyFont="1" applyFill="1" applyAlignment="1" applyProtection="1">
      <alignment horizontal="right" vertical="center" wrapText="1"/>
      <protection locked="0"/>
    </xf>
    <xf numFmtId="0" fontId="21" fillId="17" borderId="0" xfId="0" applyFont="1" applyFill="1" applyProtection="1">
      <protection locked="0"/>
    </xf>
    <xf numFmtId="0" fontId="21" fillId="17" borderId="0" xfId="0" applyFont="1" applyFill="1" applyAlignment="1" applyProtection="1">
      <alignment wrapText="1"/>
      <protection locked="0"/>
    </xf>
    <xf numFmtId="0" fontId="21" fillId="17" borderId="0" xfId="0" applyFont="1" applyFill="1" applyAlignment="1" applyProtection="1">
      <alignment horizontal="right"/>
      <protection locked="0"/>
    </xf>
    <xf numFmtId="0" fontId="19" fillId="14" borderId="9" xfId="0" applyFont="1" applyFill="1" applyBorder="1" applyAlignment="1" applyProtection="1">
      <alignment horizontal="center" vertical="center" wrapText="1"/>
      <protection locked="0"/>
    </xf>
    <xf numFmtId="0" fontId="19" fillId="14" borderId="10" xfId="0" applyFont="1" applyFill="1" applyBorder="1" applyAlignment="1" applyProtection="1">
      <alignment horizontal="center" vertical="center" wrapText="1"/>
      <protection locked="0"/>
    </xf>
    <xf numFmtId="0" fontId="18" fillId="16" borderId="1" xfId="0" applyFont="1" applyFill="1" applyBorder="1" applyAlignment="1" applyProtection="1">
      <alignment horizontal="center" vertical="center" wrapText="1"/>
      <protection locked="0"/>
    </xf>
    <xf numFmtId="0" fontId="20" fillId="16" borderId="1" xfId="0" applyFont="1" applyFill="1" applyBorder="1" applyAlignment="1" applyProtection="1">
      <alignment horizontal="left" vertical="center" wrapText="1"/>
      <protection locked="0"/>
    </xf>
    <xf numFmtId="2" fontId="20" fillId="16" borderId="1" xfId="0" applyNumberFormat="1" applyFont="1" applyFill="1" applyBorder="1" applyAlignment="1" applyProtection="1">
      <alignment horizontal="right" vertical="center"/>
      <protection locked="0"/>
    </xf>
    <xf numFmtId="0" fontId="20" fillId="16" borderId="1" xfId="0" applyFont="1" applyFill="1" applyBorder="1" applyAlignment="1" applyProtection="1">
      <alignment horizontal="center" vertical="center"/>
      <protection locked="0"/>
    </xf>
    <xf numFmtId="1" fontId="20" fillId="16" borderId="1" xfId="0" applyNumberFormat="1" applyFont="1" applyFill="1" applyBorder="1" applyAlignment="1" applyProtection="1">
      <alignment horizontal="right" vertical="center"/>
      <protection locked="0"/>
    </xf>
    <xf numFmtId="0" fontId="20" fillId="16" borderId="1" xfId="0" applyFont="1" applyFill="1" applyBorder="1" applyProtection="1">
      <protection locked="0"/>
    </xf>
    <xf numFmtId="0" fontId="21" fillId="17" borderId="0" xfId="0" applyFont="1" applyFill="1" applyAlignment="1" applyProtection="1">
      <alignment horizontal="center"/>
      <protection locked="0"/>
    </xf>
    <xf numFmtId="0" fontId="18" fillId="16" borderId="8" xfId="26" applyFont="1" applyFill="1" applyBorder="1" applyAlignment="1" applyProtection="1">
      <alignment horizontal="left" vertical="center" wrapText="1"/>
      <protection locked="0"/>
    </xf>
    <xf numFmtId="2" fontId="18" fillId="16" borderId="8" xfId="26" applyNumberFormat="1" applyFont="1" applyFill="1" applyBorder="1" applyAlignment="1" applyProtection="1">
      <alignment horizontal="right" vertical="center"/>
      <protection locked="0"/>
    </xf>
    <xf numFmtId="0" fontId="18" fillId="16" borderId="8" xfId="26" applyFont="1" applyFill="1" applyBorder="1" applyAlignment="1" applyProtection="1">
      <alignment horizontal="center" vertical="center"/>
      <protection locked="0"/>
    </xf>
    <xf numFmtId="1" fontId="18" fillId="16" borderId="8" xfId="26" applyNumberFormat="1" applyFont="1" applyFill="1" applyBorder="1" applyAlignment="1" applyProtection="1">
      <alignment horizontal="right" vertical="center"/>
      <protection locked="0"/>
    </xf>
    <xf numFmtId="0" fontId="18" fillId="16" borderId="8" xfId="26" applyFont="1" applyFill="1" applyBorder="1" applyAlignment="1" applyProtection="1">
      <alignment horizontal="center"/>
      <protection locked="0"/>
    </xf>
    <xf numFmtId="0" fontId="20" fillId="16" borderId="1" xfId="0" applyFont="1" applyFill="1" applyBorder="1" applyAlignment="1" applyProtection="1">
      <alignment horizontal="center"/>
      <protection locked="0"/>
    </xf>
    <xf numFmtId="0" fontId="18" fillId="16" borderId="13" xfId="0" applyFont="1" applyFill="1" applyBorder="1" applyAlignment="1" applyProtection="1">
      <alignment horizontal="center" vertical="center"/>
      <protection locked="0"/>
    </xf>
    <xf numFmtId="0" fontId="20" fillId="16" borderId="13" xfId="0" applyFont="1" applyFill="1" applyBorder="1" applyAlignment="1" applyProtection="1">
      <alignment horizontal="left" vertical="center" wrapText="1"/>
      <protection locked="0"/>
    </xf>
    <xf numFmtId="2" fontId="20" fillId="16" borderId="13" xfId="0" applyNumberFormat="1" applyFont="1" applyFill="1" applyBorder="1" applyAlignment="1" applyProtection="1">
      <alignment horizontal="right" vertical="center"/>
      <protection locked="0"/>
    </xf>
    <xf numFmtId="0" fontId="20" fillId="16" borderId="13" xfId="0" applyFont="1" applyFill="1" applyBorder="1" applyAlignment="1" applyProtection="1">
      <alignment horizontal="center" vertical="center"/>
      <protection locked="0"/>
    </xf>
    <xf numFmtId="1" fontId="20" fillId="16" borderId="13" xfId="0" applyNumberFormat="1" applyFont="1" applyFill="1" applyBorder="1" applyAlignment="1" applyProtection="1">
      <alignment horizontal="right" vertical="center"/>
      <protection locked="0"/>
    </xf>
    <xf numFmtId="0" fontId="20" fillId="16" borderId="13" xfId="0" applyFont="1" applyFill="1" applyBorder="1" applyProtection="1">
      <protection locked="0"/>
    </xf>
    <xf numFmtId="1" fontId="22" fillId="17" borderId="0" xfId="0" applyNumberFormat="1" applyFont="1" applyFill="1" applyAlignment="1" applyProtection="1">
      <alignment horizontal="right" vertical="center" wrapText="1"/>
    </xf>
    <xf numFmtId="0" fontId="21" fillId="17" borderId="0" xfId="0" applyFont="1" applyFill="1" applyProtection="1"/>
    <xf numFmtId="0" fontId="21" fillId="17" borderId="0" xfId="0" applyFont="1" applyFill="1" applyAlignment="1" applyProtection="1">
      <alignment horizontal="center" vertical="center" wrapText="1"/>
    </xf>
    <xf numFmtId="0" fontId="20" fillId="16" borderId="1" xfId="0" applyFont="1" applyFill="1" applyBorder="1" applyAlignment="1" applyProtection="1">
      <alignment horizontal="center" vertical="center" wrapText="1"/>
    </xf>
    <xf numFmtId="0" fontId="20" fillId="16" borderId="13" xfId="0" applyFont="1" applyFill="1" applyBorder="1" applyAlignment="1" applyProtection="1">
      <alignment horizontal="center" vertical="center" wrapText="1"/>
    </xf>
    <xf numFmtId="2" fontId="21" fillId="17" borderId="0" xfId="0" applyNumberFormat="1" applyFont="1" applyFill="1" applyAlignment="1" applyProtection="1">
      <alignment horizontal="right" vertical="center"/>
    </xf>
    <xf numFmtId="0" fontId="24" fillId="17" borderId="0" xfId="0" applyFont="1" applyFill="1" applyAlignment="1" applyProtection="1">
      <alignment horizontal="center" vertical="center"/>
      <protection hidden="1"/>
    </xf>
    <xf numFmtId="0" fontId="25" fillId="17" borderId="11" xfId="0" applyFont="1" applyFill="1" applyBorder="1" applyAlignment="1" applyProtection="1">
      <alignment horizontal="center" vertical="center"/>
      <protection hidden="1"/>
    </xf>
    <xf numFmtId="0" fontId="20" fillId="15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Fill="1" applyBorder="1" applyAlignment="1" applyProtection="1">
      <alignment horizontal="center" vertical="center"/>
      <protection hidden="1"/>
    </xf>
    <xf numFmtId="0" fontId="18" fillId="0" borderId="8" xfId="0" applyFont="1" applyFill="1" applyBorder="1" applyAlignment="1" applyProtection="1">
      <alignment horizontal="center" vertical="center"/>
      <protection hidden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1" fontId="18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21" fillId="17" borderId="0" xfId="0" applyNumberFormat="1" applyFont="1" applyFill="1" applyAlignment="1" applyProtection="1">
      <alignment horizontal="right" vertical="center"/>
      <protection hidden="1"/>
    </xf>
    <xf numFmtId="0" fontId="20" fillId="0" borderId="1" xfId="0" applyFont="1" applyFill="1" applyBorder="1" applyAlignment="1" applyProtection="1">
      <alignment horizontal="center" vertical="center" wrapText="1"/>
      <protection hidden="1"/>
    </xf>
    <xf numFmtId="2" fontId="21" fillId="0" borderId="0" xfId="0" applyNumberFormat="1" applyFont="1" applyFill="1" applyBorder="1" applyAlignment="1" applyProtection="1">
      <alignment horizontal="right" vertical="center"/>
      <protection hidden="1"/>
    </xf>
    <xf numFmtId="0" fontId="21" fillId="0" borderId="0" xfId="0" applyFont="1" applyFill="1" applyBorder="1" applyProtection="1">
      <protection locked="0"/>
    </xf>
    <xf numFmtId="0" fontId="21" fillId="16" borderId="0" xfId="0" applyFont="1" applyFill="1" applyProtection="1">
      <protection locked="0"/>
    </xf>
    <xf numFmtId="2" fontId="21" fillId="16" borderId="0" xfId="0" applyNumberFormat="1" applyFont="1" applyFill="1" applyAlignment="1" applyProtection="1">
      <alignment horizontal="right" vertical="center"/>
      <protection hidden="1"/>
    </xf>
    <xf numFmtId="0" fontId="28" fillId="17" borderId="14" xfId="0" applyFont="1" applyFill="1" applyBorder="1" applyAlignment="1" applyProtection="1">
      <alignment horizontal="center" vertical="center"/>
    </xf>
    <xf numFmtId="1" fontId="23" fillId="17" borderId="0" xfId="0" applyNumberFormat="1" applyFont="1" applyFill="1" applyAlignment="1" applyProtection="1">
      <alignment horizontal="center" vertical="center" wrapText="1"/>
    </xf>
    <xf numFmtId="0" fontId="24" fillId="17" borderId="0" xfId="0" applyFont="1" applyFill="1" applyBorder="1" applyAlignment="1" applyProtection="1">
      <alignment horizontal="right" vertical="center"/>
    </xf>
    <xf numFmtId="0" fontId="24" fillId="17" borderId="0" xfId="0" applyFont="1" applyFill="1" applyAlignment="1" applyProtection="1">
      <alignment horizontal="right" vertical="center"/>
    </xf>
    <xf numFmtId="0" fontId="24" fillId="17" borderId="12" xfId="0" applyFont="1" applyFill="1" applyBorder="1" applyAlignment="1" applyProtection="1">
      <alignment horizontal="right" vertical="center"/>
    </xf>
  </cellXfs>
  <cellStyles count="39">
    <cellStyle name="5x indented GHG Textfiels" xfId="4"/>
    <cellStyle name="Accent1" xfId="27"/>
    <cellStyle name="Accent1 2" xfId="5"/>
    <cellStyle name="Accent2" xfId="28"/>
    <cellStyle name="Accent2 2" xfId="6"/>
    <cellStyle name="Accent3" xfId="29"/>
    <cellStyle name="Accent3 2" xfId="7"/>
    <cellStyle name="Accent4" xfId="30"/>
    <cellStyle name="Accent4 2" xfId="8"/>
    <cellStyle name="Accent5" xfId="31"/>
    <cellStyle name="Accent5 2" xfId="9"/>
    <cellStyle name="Accent6" xfId="32"/>
    <cellStyle name="Accent6 2" xfId="10"/>
    <cellStyle name="AggCels" xfId="2"/>
    <cellStyle name="Bad" xfId="33"/>
    <cellStyle name="Bad 2" xfId="11"/>
    <cellStyle name="Check Cell" xfId="34"/>
    <cellStyle name="Check Cell 2" xfId="12"/>
    <cellStyle name="Good 2" xfId="13"/>
    <cellStyle name="Heading 1 2" xfId="14"/>
    <cellStyle name="Heading 2 2" xfId="15"/>
    <cellStyle name="Heading 3 2" xfId="16"/>
    <cellStyle name="Heading 4 2" xfId="17"/>
    <cellStyle name="Įprastas" xfId="0" builtinId="0"/>
    <cellStyle name="Įprastas 2" xfId="26"/>
    <cellStyle name="Įprastas 3" xfId="38"/>
    <cellStyle name="Linked Cell" xfId="35"/>
    <cellStyle name="Linked Cell 2" xfId="18"/>
    <cellStyle name="Neutral" xfId="36"/>
    <cellStyle name="Neutral 2" xfId="19"/>
    <cellStyle name="Normal 2" xfId="1"/>
    <cellStyle name="Normal 3" xfId="25"/>
    <cellStyle name="Note" xfId="37"/>
    <cellStyle name="Note 2" xfId="20"/>
    <cellStyle name="Percent 2" xfId="3"/>
    <cellStyle name="Standard 2" xfId="21"/>
    <cellStyle name="Standard_Outline NIMs template 10-09-30" xfId="22"/>
    <cellStyle name="Title 2" xfId="23"/>
    <cellStyle name="Обычный_CRF2002 (1)" xfId="24"/>
  </cellStyles>
  <dxfs count="2">
    <dxf>
      <fill>
        <patternFill>
          <bgColor rgb="FFFF7C80"/>
        </patternFill>
      </fill>
    </dxf>
    <dxf>
      <font>
        <color rgb="FF9C0006"/>
      </font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5050"/>
      <color rgb="FFFFFFCC"/>
      <color rgb="FF1A0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01"/>
  <sheetViews>
    <sheetView tabSelected="1" zoomScale="70" zoomScaleNormal="70" workbookViewId="0">
      <pane ySplit="6" topLeftCell="A7" activePane="bottomLeft" state="frozen"/>
      <selection pane="bottomLeft" sqref="A1:B2"/>
    </sheetView>
  </sheetViews>
  <sheetFormatPr defaultColWidth="0" defaultRowHeight="15.75" zeroHeight="1" x14ac:dyDescent="0.25"/>
  <cols>
    <col min="1" max="1" width="23.7109375" style="39" bestFit="1" customWidth="1"/>
    <col min="2" max="2" width="23.7109375" style="14" bestFit="1" customWidth="1"/>
    <col min="3" max="3" width="49.85546875" style="15" customWidth="1"/>
    <col min="4" max="4" width="28" style="14" bestFit="1" customWidth="1"/>
    <col min="5" max="7" width="23.5703125" style="39" customWidth="1"/>
    <col min="8" max="8" width="23.42578125" style="40" customWidth="1"/>
    <col min="9" max="9" width="81.140625" style="15" customWidth="1"/>
    <col min="10" max="15" width="15.7109375" style="14" customWidth="1"/>
    <col min="16" max="16" width="15.7109375" style="16" customWidth="1"/>
    <col min="17" max="17" width="15.7109375" style="14" customWidth="1"/>
    <col min="18" max="18" width="15.7109375" style="16" customWidth="1"/>
    <col min="19" max="19" width="15.7109375" style="14" customWidth="1"/>
    <col min="20" max="20" width="15.7109375" style="16" customWidth="1"/>
    <col min="21" max="21" width="15.7109375" style="14" customWidth="1"/>
    <col min="22" max="22" width="15.7109375" style="16" customWidth="1"/>
    <col min="23" max="23" width="15.7109375" style="14" customWidth="1"/>
    <col min="24" max="24" width="15.7109375" style="16" customWidth="1"/>
    <col min="25" max="55" width="15.7109375" style="14" customWidth="1"/>
    <col min="56" max="57" width="13" style="43" hidden="1" customWidth="1"/>
    <col min="58" max="58" width="9.140625" style="14" customWidth="1"/>
    <col min="59" max="16384" width="9.140625" style="14" hidden="1"/>
  </cols>
  <sheetData>
    <row r="1" spans="1:57" ht="23.25" customHeight="1" x14ac:dyDescent="0.25">
      <c r="A1" s="58" t="s">
        <v>436</v>
      </c>
      <c r="B1" s="58"/>
      <c r="C1" s="60" t="s">
        <v>384</v>
      </c>
      <c r="D1" s="60"/>
      <c r="E1" s="44">
        <f>COUNTIF($E$7:$E$346,"A")</f>
        <v>81</v>
      </c>
    </row>
    <row r="2" spans="1:57" ht="23.25" customHeight="1" x14ac:dyDescent="0.25">
      <c r="A2" s="58"/>
      <c r="B2" s="58"/>
      <c r="C2" s="60" t="s">
        <v>385</v>
      </c>
      <c r="D2" s="60"/>
      <c r="E2" s="44">
        <f>COUNTIF($E$7:$E$346,"B")</f>
        <v>6</v>
      </c>
    </row>
    <row r="3" spans="1:57" ht="23.25" x14ac:dyDescent="0.25">
      <c r="A3" s="38"/>
      <c r="B3" s="13"/>
      <c r="C3" s="59" t="s">
        <v>386</v>
      </c>
      <c r="D3" s="59"/>
      <c r="E3" s="44">
        <f>COUNTIF($E$7:$E$346,"C")</f>
        <v>3</v>
      </c>
    </row>
    <row r="4" spans="1:57" ht="24" thickBot="1" x14ac:dyDescent="0.3">
      <c r="A4" s="38"/>
      <c r="B4" s="13"/>
      <c r="C4" s="61" t="s">
        <v>383</v>
      </c>
      <c r="D4" s="61"/>
      <c r="E4" s="44">
        <f>COUNTIF(F:F,"TAIP")</f>
        <v>78</v>
      </c>
    </row>
    <row r="5" spans="1:57" ht="21.75" thickTop="1" thickBot="1" x14ac:dyDescent="0.3">
      <c r="C5" s="12"/>
      <c r="D5" s="12" t="s">
        <v>382</v>
      </c>
      <c r="E5" s="45">
        <f>SUM(E1:E3)</f>
        <v>90</v>
      </c>
      <c r="F5" s="57" t="str">
        <f>IF(E5=COUNT(A7:A309),"","&lt;==PATIKRINTI ĮRENGINIŲ SKAIČIŲ SU Eil. Nr.")</f>
        <v/>
      </c>
      <c r="G5" s="57"/>
      <c r="H5" s="57"/>
    </row>
    <row r="6" spans="1:57" ht="75" customHeight="1" x14ac:dyDescent="0.25">
      <c r="A6" s="9" t="s">
        <v>387</v>
      </c>
      <c r="B6" s="17" t="s">
        <v>154</v>
      </c>
      <c r="C6" s="17" t="s">
        <v>0</v>
      </c>
      <c r="D6" s="17" t="s">
        <v>1</v>
      </c>
      <c r="E6" s="9" t="s">
        <v>362</v>
      </c>
      <c r="F6" s="9" t="s">
        <v>363</v>
      </c>
      <c r="G6" s="9" t="s">
        <v>365</v>
      </c>
      <c r="H6" s="9" t="s">
        <v>388</v>
      </c>
      <c r="I6" s="17" t="s">
        <v>389</v>
      </c>
      <c r="J6" s="17" t="s">
        <v>390</v>
      </c>
      <c r="K6" s="17" t="s">
        <v>391</v>
      </c>
      <c r="L6" s="17" t="s">
        <v>392</v>
      </c>
      <c r="M6" s="17" t="s">
        <v>393</v>
      </c>
      <c r="N6" s="17" t="s">
        <v>394</v>
      </c>
      <c r="O6" s="17" t="s">
        <v>395</v>
      </c>
      <c r="P6" s="17" t="s">
        <v>396</v>
      </c>
      <c r="Q6" s="17" t="s">
        <v>397</v>
      </c>
      <c r="R6" s="17" t="s">
        <v>398</v>
      </c>
      <c r="S6" s="17" t="s">
        <v>399</v>
      </c>
      <c r="T6" s="17" t="s">
        <v>400</v>
      </c>
      <c r="U6" s="17" t="s">
        <v>401</v>
      </c>
      <c r="V6" s="17" t="s">
        <v>402</v>
      </c>
      <c r="W6" s="17" t="s">
        <v>403</v>
      </c>
      <c r="X6" s="17" t="s">
        <v>404</v>
      </c>
      <c r="Y6" s="17" t="s">
        <v>405</v>
      </c>
      <c r="Z6" s="17" t="s">
        <v>406</v>
      </c>
      <c r="AA6" s="17" t="s">
        <v>407</v>
      </c>
      <c r="AB6" s="17" t="s">
        <v>408</v>
      </c>
      <c r="AC6" s="17" t="s">
        <v>409</v>
      </c>
      <c r="AD6" s="17" t="s">
        <v>410</v>
      </c>
      <c r="AE6" s="17" t="s">
        <v>411</v>
      </c>
      <c r="AF6" s="17" t="s">
        <v>412</v>
      </c>
      <c r="AG6" s="17" t="s">
        <v>413</v>
      </c>
      <c r="AH6" s="17" t="s">
        <v>414</v>
      </c>
      <c r="AI6" s="17" t="s">
        <v>415</v>
      </c>
      <c r="AJ6" s="17" t="s">
        <v>416</v>
      </c>
      <c r="AK6" s="17" t="s">
        <v>417</v>
      </c>
      <c r="AL6" s="17" t="s">
        <v>418</v>
      </c>
      <c r="AM6" s="17" t="s">
        <v>419</v>
      </c>
      <c r="AN6" s="17" t="s">
        <v>420</v>
      </c>
      <c r="AO6" s="17" t="s">
        <v>421</v>
      </c>
      <c r="AP6" s="17" t="s">
        <v>422</v>
      </c>
      <c r="AQ6" s="17" t="s">
        <v>423</v>
      </c>
      <c r="AR6" s="17" t="s">
        <v>424</v>
      </c>
      <c r="AS6" s="17" t="s">
        <v>425</v>
      </c>
      <c r="AT6" s="17" t="s">
        <v>426</v>
      </c>
      <c r="AU6" s="17" t="s">
        <v>427</v>
      </c>
      <c r="AV6" s="17" t="s">
        <v>428</v>
      </c>
      <c r="AW6" s="17" t="s">
        <v>429</v>
      </c>
      <c r="AX6" s="17" t="s">
        <v>430</v>
      </c>
      <c r="AY6" s="17" t="s">
        <v>431</v>
      </c>
      <c r="AZ6" s="17" t="s">
        <v>432</v>
      </c>
      <c r="BA6" s="17" t="s">
        <v>433</v>
      </c>
      <c r="BB6" s="17" t="s">
        <v>434</v>
      </c>
      <c r="BC6" s="18" t="s">
        <v>435</v>
      </c>
    </row>
    <row r="7" spans="1:57" ht="30" customHeight="1" x14ac:dyDescent="0.25">
      <c r="A7" s="50">
        <v>1</v>
      </c>
      <c r="B7" s="19" t="s">
        <v>187</v>
      </c>
      <c r="C7" s="7" t="s">
        <v>2</v>
      </c>
      <c r="D7" s="3" t="s">
        <v>3</v>
      </c>
      <c r="E7" s="46" t="str">
        <f>IF(BD7="","",IF(BD7&lt;50000,"A",IF(BD7&lt;500000,"B",IF(BD7&gt;500000,"C"))))</f>
        <v>A</v>
      </c>
      <c r="F7" s="47" t="str">
        <f>IF(BD7&lt;25000,"TAIP","")</f>
        <v>TAIP</v>
      </c>
      <c r="G7" s="47" t="s">
        <v>366</v>
      </c>
      <c r="H7" s="41" t="s">
        <v>254</v>
      </c>
      <c r="I7" s="20" t="s">
        <v>437</v>
      </c>
      <c r="J7" s="21">
        <v>7018.9340000000002</v>
      </c>
      <c r="K7" s="22" t="s">
        <v>4</v>
      </c>
      <c r="L7" s="21">
        <v>0</v>
      </c>
      <c r="M7" s="22" t="s">
        <v>176</v>
      </c>
      <c r="N7" s="21">
        <v>8.7940000000000004E-2</v>
      </c>
      <c r="O7" s="22" t="s">
        <v>184</v>
      </c>
      <c r="P7" s="23">
        <v>0</v>
      </c>
      <c r="Q7" s="24" t="s">
        <v>176</v>
      </c>
      <c r="R7" s="23">
        <v>100</v>
      </c>
      <c r="S7" s="22" t="s">
        <v>177</v>
      </c>
      <c r="T7" s="23">
        <v>100</v>
      </c>
      <c r="U7" s="22" t="s">
        <v>177</v>
      </c>
      <c r="V7" s="23">
        <v>0</v>
      </c>
      <c r="W7" s="22" t="s">
        <v>177</v>
      </c>
      <c r="X7" s="23">
        <v>0</v>
      </c>
      <c r="Y7" s="22" t="s">
        <v>177</v>
      </c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1">
        <v>617.24505596000006</v>
      </c>
      <c r="AZ7" s="21">
        <v>0</v>
      </c>
      <c r="BA7" s="21">
        <v>0</v>
      </c>
      <c r="BB7" s="21">
        <v>0</v>
      </c>
      <c r="BC7" s="21">
        <v>0</v>
      </c>
      <c r="BD7" s="51">
        <f t="shared" ref="BD7:BD72" si="0">IF(D7=D6,"",BE7)</f>
        <v>617.24505596000006</v>
      </c>
      <c r="BE7" s="51">
        <f t="shared" ref="BE7:BE38" si="1">SUMIF(D:D,D7,AY:AY)</f>
        <v>617.24505596000006</v>
      </c>
    </row>
    <row r="8" spans="1:57" ht="30" customHeight="1" x14ac:dyDescent="0.25">
      <c r="A8" s="50"/>
      <c r="B8" s="19" t="s">
        <v>187</v>
      </c>
      <c r="C8" s="7" t="s">
        <v>2</v>
      </c>
      <c r="D8" s="3" t="s">
        <v>3</v>
      </c>
      <c r="E8" s="46" t="str">
        <f t="shared" ref="E8:E71" si="2">IF(BD8="","",IF(BD8&lt;50000,"A",IF(BD8&lt;500000,"B",IF(BD8&gt;500000,"C"))))</f>
        <v/>
      </c>
      <c r="F8" s="47" t="str">
        <f t="shared" ref="F8:F71" si="3">IF(BD8&lt;25000,"TAIP","")</f>
        <v/>
      </c>
      <c r="G8" s="47" t="s">
        <v>366</v>
      </c>
      <c r="H8" s="41" t="s">
        <v>6</v>
      </c>
      <c r="I8" s="20" t="s">
        <v>186</v>
      </c>
      <c r="J8" s="21">
        <v>1668.35</v>
      </c>
      <c r="K8" s="22" t="s">
        <v>4</v>
      </c>
      <c r="L8" s="21">
        <v>15.6</v>
      </c>
      <c r="M8" s="22" t="s">
        <v>179</v>
      </c>
      <c r="N8" s="21">
        <v>109.9</v>
      </c>
      <c r="O8" s="22" t="s">
        <v>175</v>
      </c>
      <c r="P8" s="23">
        <v>0</v>
      </c>
      <c r="Q8" s="24" t="s">
        <v>176</v>
      </c>
      <c r="R8" s="23">
        <v>100</v>
      </c>
      <c r="S8" s="22" t="s">
        <v>177</v>
      </c>
      <c r="T8" s="23">
        <v>100</v>
      </c>
      <c r="U8" s="22" t="s">
        <v>177</v>
      </c>
      <c r="V8" s="23">
        <v>100</v>
      </c>
      <c r="W8" s="22" t="s">
        <v>177</v>
      </c>
      <c r="X8" s="23">
        <v>0</v>
      </c>
      <c r="Y8" s="22" t="s">
        <v>177</v>
      </c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1">
        <v>0</v>
      </c>
      <c r="AZ8" s="21">
        <v>2860.2859739999999</v>
      </c>
      <c r="BA8" s="21">
        <v>0</v>
      </c>
      <c r="BB8" s="21">
        <v>0</v>
      </c>
      <c r="BC8" s="21">
        <v>26.026259999999997</v>
      </c>
      <c r="BD8" s="51" t="str">
        <f t="shared" si="0"/>
        <v/>
      </c>
      <c r="BE8" s="51">
        <f t="shared" si="1"/>
        <v>617.24505596000006</v>
      </c>
    </row>
    <row r="9" spans="1:57" ht="30" customHeight="1" x14ac:dyDescent="0.25">
      <c r="A9" s="50"/>
      <c r="B9" s="19" t="s">
        <v>187</v>
      </c>
      <c r="C9" s="7" t="s">
        <v>2</v>
      </c>
      <c r="D9" s="3" t="s">
        <v>3</v>
      </c>
      <c r="E9" s="46" t="str">
        <f t="shared" si="2"/>
        <v/>
      </c>
      <c r="F9" s="47" t="str">
        <f t="shared" si="3"/>
        <v/>
      </c>
      <c r="G9" s="47" t="s">
        <v>366</v>
      </c>
      <c r="H9" s="41" t="s">
        <v>6</v>
      </c>
      <c r="I9" s="20" t="s">
        <v>438</v>
      </c>
      <c r="J9" s="21">
        <v>10.36</v>
      </c>
      <c r="K9" s="22" t="s">
        <v>4</v>
      </c>
      <c r="L9" s="21">
        <v>15.6</v>
      </c>
      <c r="M9" s="22" t="s">
        <v>179</v>
      </c>
      <c r="N9" s="21">
        <v>109.9</v>
      </c>
      <c r="O9" s="22" t="s">
        <v>175</v>
      </c>
      <c r="P9" s="23">
        <v>0</v>
      </c>
      <c r="Q9" s="24" t="s">
        <v>176</v>
      </c>
      <c r="R9" s="23">
        <v>100</v>
      </c>
      <c r="S9" s="22" t="s">
        <v>177</v>
      </c>
      <c r="T9" s="23">
        <v>100</v>
      </c>
      <c r="U9" s="22" t="s">
        <v>177</v>
      </c>
      <c r="V9" s="23">
        <v>100</v>
      </c>
      <c r="W9" s="22" t="s">
        <v>177</v>
      </c>
      <c r="X9" s="23">
        <v>0</v>
      </c>
      <c r="Y9" s="22" t="s">
        <v>177</v>
      </c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1">
        <v>0</v>
      </c>
      <c r="AZ9" s="21">
        <v>17.7615984</v>
      </c>
      <c r="BA9" s="21">
        <v>0</v>
      </c>
      <c r="BB9" s="21">
        <v>0</v>
      </c>
      <c r="BC9" s="21">
        <v>0.16161599999999998</v>
      </c>
      <c r="BD9" s="51" t="str">
        <f t="shared" si="0"/>
        <v/>
      </c>
      <c r="BE9" s="51">
        <f t="shared" si="1"/>
        <v>617.24505596000006</v>
      </c>
    </row>
    <row r="10" spans="1:57" ht="30" customHeight="1" x14ac:dyDescent="0.25">
      <c r="A10" s="50">
        <f>IF(C10=C9,"",COUNTIF($A$7:A9,"&gt;0")+1)</f>
        <v>2</v>
      </c>
      <c r="B10" s="19" t="s">
        <v>187</v>
      </c>
      <c r="C10" s="6" t="s">
        <v>216</v>
      </c>
      <c r="D10" s="2" t="s">
        <v>5</v>
      </c>
      <c r="E10" s="46" t="str">
        <f t="shared" si="2"/>
        <v>A</v>
      </c>
      <c r="F10" s="47" t="str">
        <f t="shared" si="3"/>
        <v>TAIP</v>
      </c>
      <c r="G10" s="47" t="s">
        <v>367</v>
      </c>
      <c r="H10" s="41" t="s">
        <v>6</v>
      </c>
      <c r="I10" s="20" t="s">
        <v>172</v>
      </c>
      <c r="J10" s="21">
        <v>554.69000000000005</v>
      </c>
      <c r="K10" s="22" t="s">
        <v>173</v>
      </c>
      <c r="L10" s="21">
        <v>33.49</v>
      </c>
      <c r="M10" s="22" t="s">
        <v>174</v>
      </c>
      <c r="N10" s="21">
        <v>55.23</v>
      </c>
      <c r="O10" s="22" t="s">
        <v>175</v>
      </c>
      <c r="P10" s="23">
        <v>0</v>
      </c>
      <c r="Q10" s="24" t="s">
        <v>176</v>
      </c>
      <c r="R10" s="23">
        <v>100</v>
      </c>
      <c r="S10" s="22" t="s">
        <v>177</v>
      </c>
      <c r="T10" s="23">
        <v>100</v>
      </c>
      <c r="U10" s="22" t="s">
        <v>177</v>
      </c>
      <c r="V10" s="23">
        <v>0</v>
      </c>
      <c r="W10" s="22" t="s">
        <v>177</v>
      </c>
      <c r="X10" s="23">
        <v>0</v>
      </c>
      <c r="Y10" s="22" t="s">
        <v>177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1">
        <v>1025.9838561630002</v>
      </c>
      <c r="AZ10" s="21">
        <v>0</v>
      </c>
      <c r="BA10" s="21">
        <v>0</v>
      </c>
      <c r="BB10" s="21">
        <v>18.576568100000003</v>
      </c>
      <c r="BC10" s="21">
        <v>0</v>
      </c>
      <c r="BD10" s="51">
        <f t="shared" si="0"/>
        <v>1025.9838561630002</v>
      </c>
      <c r="BE10" s="51">
        <f t="shared" si="1"/>
        <v>1025.9838561630002</v>
      </c>
    </row>
    <row r="11" spans="1:57" ht="30" customHeight="1" x14ac:dyDescent="0.25">
      <c r="A11" s="50">
        <f>IF(C11=C10,"",COUNTIF($A$7:A10,"&gt;0")+1)</f>
        <v>3</v>
      </c>
      <c r="B11" s="19" t="s">
        <v>187</v>
      </c>
      <c r="C11" s="7" t="s">
        <v>242</v>
      </c>
      <c r="D11" s="3" t="s">
        <v>7</v>
      </c>
      <c r="E11" s="46" t="str">
        <f t="shared" si="2"/>
        <v>A</v>
      </c>
      <c r="F11" s="47" t="str">
        <f t="shared" si="3"/>
        <v>TAIP</v>
      </c>
      <c r="G11" s="47" t="s">
        <v>368</v>
      </c>
      <c r="H11" s="41" t="s">
        <v>6</v>
      </c>
      <c r="I11" s="20" t="s">
        <v>233</v>
      </c>
      <c r="J11" s="21">
        <v>2839.3739999999998</v>
      </c>
      <c r="K11" s="22" t="s">
        <v>173</v>
      </c>
      <c r="L11" s="21">
        <v>33.49</v>
      </c>
      <c r="M11" s="22" t="s">
        <v>174</v>
      </c>
      <c r="N11" s="21">
        <v>55.23</v>
      </c>
      <c r="O11" s="22" t="s">
        <v>175</v>
      </c>
      <c r="P11" s="23">
        <v>0</v>
      </c>
      <c r="Q11" s="24" t="s">
        <v>176</v>
      </c>
      <c r="R11" s="23">
        <v>100</v>
      </c>
      <c r="S11" s="22" t="s">
        <v>177</v>
      </c>
      <c r="T11" s="23">
        <v>100</v>
      </c>
      <c r="U11" s="22" t="s">
        <v>177</v>
      </c>
      <c r="V11" s="23">
        <v>0</v>
      </c>
      <c r="W11" s="22" t="s">
        <v>177</v>
      </c>
      <c r="X11" s="23">
        <v>0</v>
      </c>
      <c r="Y11" s="22" t="s">
        <v>177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1">
        <v>5251.855785409799</v>
      </c>
      <c r="AZ11" s="21">
        <v>0</v>
      </c>
      <c r="BA11" s="21">
        <v>0</v>
      </c>
      <c r="BB11" s="21">
        <v>95.090635259999999</v>
      </c>
      <c r="BC11" s="21">
        <v>0</v>
      </c>
      <c r="BD11" s="51">
        <f t="shared" si="0"/>
        <v>5251.855785409799</v>
      </c>
      <c r="BE11" s="51">
        <f t="shared" si="1"/>
        <v>5251.855785409799</v>
      </c>
    </row>
    <row r="12" spans="1:57" ht="30" customHeight="1" x14ac:dyDescent="0.25">
      <c r="A12" s="50" t="str">
        <f>IF(C12=C11,"",COUNTIF($A$7:A11,"&gt;0")+1)</f>
        <v/>
      </c>
      <c r="B12" s="19" t="s">
        <v>187</v>
      </c>
      <c r="C12" s="7" t="s">
        <v>242</v>
      </c>
      <c r="D12" s="3" t="s">
        <v>7</v>
      </c>
      <c r="E12" s="46" t="str">
        <f t="shared" si="2"/>
        <v/>
      </c>
      <c r="F12" s="47" t="str">
        <f t="shared" si="3"/>
        <v/>
      </c>
      <c r="G12" s="47" t="s">
        <v>368</v>
      </c>
      <c r="H12" s="41" t="s">
        <v>6</v>
      </c>
      <c r="I12" s="20" t="s">
        <v>219</v>
      </c>
      <c r="J12" s="21">
        <v>0</v>
      </c>
      <c r="K12" s="22" t="s">
        <v>4</v>
      </c>
      <c r="L12" s="21">
        <v>40.06</v>
      </c>
      <c r="M12" s="22" t="s">
        <v>179</v>
      </c>
      <c r="N12" s="21">
        <v>77.599999999999994</v>
      </c>
      <c r="O12" s="22" t="s">
        <v>175</v>
      </c>
      <c r="P12" s="23">
        <v>0</v>
      </c>
      <c r="Q12" s="24" t="s">
        <v>176</v>
      </c>
      <c r="R12" s="23">
        <v>100</v>
      </c>
      <c r="S12" s="22" t="s">
        <v>177</v>
      </c>
      <c r="T12" s="23">
        <v>100</v>
      </c>
      <c r="U12" s="22" t="s">
        <v>177</v>
      </c>
      <c r="V12" s="23">
        <v>0</v>
      </c>
      <c r="W12" s="22" t="s">
        <v>177</v>
      </c>
      <c r="X12" s="23">
        <v>0</v>
      </c>
      <c r="Y12" s="22" t="s">
        <v>177</v>
      </c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51" t="str">
        <f t="shared" si="0"/>
        <v/>
      </c>
      <c r="BE12" s="51">
        <f t="shared" si="1"/>
        <v>5251.855785409799</v>
      </c>
    </row>
    <row r="13" spans="1:57" ht="30" customHeight="1" x14ac:dyDescent="0.25">
      <c r="A13" s="50" t="str">
        <f>IF(C13=C12,"",COUNTIF($A$7:A12,"&gt;0")+1)</f>
        <v/>
      </c>
      <c r="B13" s="19" t="s">
        <v>187</v>
      </c>
      <c r="C13" s="7" t="s">
        <v>242</v>
      </c>
      <c r="D13" s="3" t="s">
        <v>7</v>
      </c>
      <c r="E13" s="46" t="str">
        <f t="shared" si="2"/>
        <v/>
      </c>
      <c r="F13" s="47" t="str">
        <f t="shared" si="3"/>
        <v/>
      </c>
      <c r="G13" s="47" t="s">
        <v>368</v>
      </c>
      <c r="H13" s="41" t="s">
        <v>6</v>
      </c>
      <c r="I13" s="20" t="s">
        <v>227</v>
      </c>
      <c r="J13" s="21">
        <v>55008.637000000002</v>
      </c>
      <c r="K13" s="22" t="s">
        <v>4</v>
      </c>
      <c r="L13" s="21">
        <v>15.6</v>
      </c>
      <c r="M13" s="22" t="s">
        <v>179</v>
      </c>
      <c r="N13" s="21">
        <v>0</v>
      </c>
      <c r="O13" s="22" t="s">
        <v>175</v>
      </c>
      <c r="P13" s="23">
        <v>0</v>
      </c>
      <c r="Q13" s="22" t="s">
        <v>176</v>
      </c>
      <c r="R13" s="23">
        <v>100</v>
      </c>
      <c r="S13" s="22" t="s">
        <v>177</v>
      </c>
      <c r="T13" s="23">
        <v>100</v>
      </c>
      <c r="U13" s="22" t="s">
        <v>177</v>
      </c>
      <c r="V13" s="23">
        <v>100</v>
      </c>
      <c r="W13" s="22" t="s">
        <v>177</v>
      </c>
      <c r="X13" s="23">
        <v>0</v>
      </c>
      <c r="Y13" s="22" t="s">
        <v>177</v>
      </c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1">
        <v>0</v>
      </c>
      <c r="AZ13" s="21">
        <v>0</v>
      </c>
      <c r="BA13" s="21">
        <v>0</v>
      </c>
      <c r="BB13" s="21">
        <v>0</v>
      </c>
      <c r="BC13" s="21">
        <v>858.13473720000002</v>
      </c>
      <c r="BD13" s="51" t="str">
        <f t="shared" si="0"/>
        <v/>
      </c>
      <c r="BE13" s="51">
        <f t="shared" si="1"/>
        <v>5251.855785409799</v>
      </c>
    </row>
    <row r="14" spans="1:57" ht="30" customHeight="1" x14ac:dyDescent="0.25">
      <c r="A14" s="50" t="str">
        <f>IF(C14=C13,"",COUNTIF($A$7:A13,"&gt;0")+1)</f>
        <v/>
      </c>
      <c r="B14" s="19" t="s">
        <v>187</v>
      </c>
      <c r="C14" s="7" t="s">
        <v>242</v>
      </c>
      <c r="D14" s="3" t="s">
        <v>7</v>
      </c>
      <c r="E14" s="46" t="str">
        <f t="shared" si="2"/>
        <v/>
      </c>
      <c r="F14" s="47" t="str">
        <f t="shared" si="3"/>
        <v/>
      </c>
      <c r="G14" s="47" t="s">
        <v>368</v>
      </c>
      <c r="H14" s="41" t="s">
        <v>6</v>
      </c>
      <c r="I14" s="20" t="s">
        <v>234</v>
      </c>
      <c r="J14" s="21">
        <v>0</v>
      </c>
      <c r="K14" s="22" t="s">
        <v>4</v>
      </c>
      <c r="L14" s="21">
        <v>46.42</v>
      </c>
      <c r="M14" s="22" t="s">
        <v>179</v>
      </c>
      <c r="N14" s="21">
        <v>65.42</v>
      </c>
      <c r="O14" s="22" t="s">
        <v>175</v>
      </c>
      <c r="P14" s="23">
        <v>0</v>
      </c>
      <c r="Q14" s="24" t="s">
        <v>176</v>
      </c>
      <c r="R14" s="23">
        <v>100</v>
      </c>
      <c r="S14" s="22" t="s">
        <v>177</v>
      </c>
      <c r="T14" s="23">
        <v>100</v>
      </c>
      <c r="U14" s="22" t="s">
        <v>177</v>
      </c>
      <c r="V14" s="23">
        <v>0</v>
      </c>
      <c r="W14" s="22" t="s">
        <v>177</v>
      </c>
      <c r="X14" s="23">
        <v>0</v>
      </c>
      <c r="Y14" s="22" t="s">
        <v>177</v>
      </c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51" t="str">
        <f t="shared" si="0"/>
        <v/>
      </c>
      <c r="BE14" s="51">
        <f t="shared" si="1"/>
        <v>5251.855785409799</v>
      </c>
    </row>
    <row r="15" spans="1:57" ht="30" customHeight="1" x14ac:dyDescent="0.25">
      <c r="A15" s="50" t="str">
        <f>IF(C15=C14,"",COUNTIF($A$7:A14,"&gt;0")+1)</f>
        <v/>
      </c>
      <c r="B15" s="19" t="s">
        <v>187</v>
      </c>
      <c r="C15" s="7" t="s">
        <v>242</v>
      </c>
      <c r="D15" s="3" t="s">
        <v>7</v>
      </c>
      <c r="E15" s="46" t="str">
        <f t="shared" si="2"/>
        <v/>
      </c>
      <c r="F15" s="47" t="str">
        <f t="shared" si="3"/>
        <v/>
      </c>
      <c r="G15" s="47" t="s">
        <v>368</v>
      </c>
      <c r="H15" s="41" t="s">
        <v>6</v>
      </c>
      <c r="I15" s="20" t="s">
        <v>235</v>
      </c>
      <c r="J15" s="21">
        <v>0</v>
      </c>
      <c r="K15" s="22" t="s">
        <v>4</v>
      </c>
      <c r="L15" s="21">
        <v>43.07</v>
      </c>
      <c r="M15" s="22" t="s">
        <v>179</v>
      </c>
      <c r="N15" s="21">
        <v>72.89</v>
      </c>
      <c r="O15" s="22" t="s">
        <v>175</v>
      </c>
      <c r="P15" s="23">
        <v>0</v>
      </c>
      <c r="Q15" s="24" t="s">
        <v>176</v>
      </c>
      <c r="R15" s="23">
        <v>100</v>
      </c>
      <c r="S15" s="22" t="s">
        <v>177</v>
      </c>
      <c r="T15" s="23">
        <v>100</v>
      </c>
      <c r="U15" s="22" t="s">
        <v>177</v>
      </c>
      <c r="V15" s="23">
        <v>0</v>
      </c>
      <c r="W15" s="22" t="s">
        <v>177</v>
      </c>
      <c r="X15" s="23">
        <v>0</v>
      </c>
      <c r="Y15" s="22" t="s">
        <v>177</v>
      </c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51" t="str">
        <f t="shared" si="0"/>
        <v/>
      </c>
      <c r="BE15" s="51">
        <f t="shared" si="1"/>
        <v>5251.855785409799</v>
      </c>
    </row>
    <row r="16" spans="1:57" ht="30" customHeight="1" x14ac:dyDescent="0.25">
      <c r="A16" s="50">
        <f>IF(C16=C15,"",COUNTIF($A$7:A15,"&gt;0")+1)</f>
        <v>4</v>
      </c>
      <c r="B16" s="19" t="s">
        <v>187</v>
      </c>
      <c r="C16" s="8" t="s">
        <v>8</v>
      </c>
      <c r="D16" s="4" t="s">
        <v>9</v>
      </c>
      <c r="E16" s="46" t="str">
        <f t="shared" si="2"/>
        <v>A</v>
      </c>
      <c r="F16" s="47" t="str">
        <f t="shared" si="3"/>
        <v>TAIP</v>
      </c>
      <c r="G16" s="47" t="s">
        <v>368</v>
      </c>
      <c r="H16" s="41" t="s">
        <v>6</v>
      </c>
      <c r="I16" s="20" t="s">
        <v>172</v>
      </c>
      <c r="J16" s="21">
        <v>348.37400000000002</v>
      </c>
      <c r="K16" s="22" t="s">
        <v>173</v>
      </c>
      <c r="L16" s="21">
        <v>33.49</v>
      </c>
      <c r="M16" s="22" t="s">
        <v>174</v>
      </c>
      <c r="N16" s="21">
        <v>55.23</v>
      </c>
      <c r="O16" s="22" t="s">
        <v>175</v>
      </c>
      <c r="P16" s="23">
        <v>0</v>
      </c>
      <c r="Q16" s="24" t="s">
        <v>176</v>
      </c>
      <c r="R16" s="23">
        <v>100</v>
      </c>
      <c r="S16" s="22" t="s">
        <v>177</v>
      </c>
      <c r="T16" s="23">
        <v>100</v>
      </c>
      <c r="U16" s="22" t="s">
        <v>177</v>
      </c>
      <c r="V16" s="23">
        <v>0</v>
      </c>
      <c r="W16" s="22" t="s">
        <v>177</v>
      </c>
      <c r="X16" s="23">
        <v>0</v>
      </c>
      <c r="Y16" s="22" t="s">
        <v>177</v>
      </c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1">
        <v>644.3709097098</v>
      </c>
      <c r="AZ16" s="21">
        <v>0</v>
      </c>
      <c r="BA16" s="21">
        <v>0</v>
      </c>
      <c r="BB16" s="21">
        <v>11.66704526</v>
      </c>
      <c r="BC16" s="21">
        <v>0</v>
      </c>
      <c r="BD16" s="51">
        <f t="shared" si="0"/>
        <v>644.3709097098</v>
      </c>
      <c r="BE16" s="51">
        <f t="shared" si="1"/>
        <v>644.3709097098</v>
      </c>
    </row>
    <row r="17" spans="1:57" ht="30" customHeight="1" x14ac:dyDescent="0.25">
      <c r="A17" s="50" t="str">
        <f>IF(C17=C16,"",COUNTIF($A$7:A16,"&gt;0")+1)</f>
        <v/>
      </c>
      <c r="B17" s="19" t="s">
        <v>187</v>
      </c>
      <c r="C17" s="8" t="s">
        <v>8</v>
      </c>
      <c r="D17" s="4" t="s">
        <v>9</v>
      </c>
      <c r="E17" s="46" t="str">
        <f t="shared" si="2"/>
        <v/>
      </c>
      <c r="F17" s="47" t="str">
        <f t="shared" si="3"/>
        <v/>
      </c>
      <c r="G17" s="47" t="s">
        <v>368</v>
      </c>
      <c r="H17" s="41" t="s">
        <v>6</v>
      </c>
      <c r="I17" s="20" t="s">
        <v>243</v>
      </c>
      <c r="J17" s="21">
        <v>0</v>
      </c>
      <c r="K17" s="22" t="s">
        <v>4</v>
      </c>
      <c r="L17" s="21">
        <v>11.72</v>
      </c>
      <c r="M17" s="22" t="s">
        <v>179</v>
      </c>
      <c r="N17" s="21">
        <v>102</v>
      </c>
      <c r="O17" s="22" t="s">
        <v>175</v>
      </c>
      <c r="P17" s="23">
        <v>0</v>
      </c>
      <c r="Q17" s="24" t="s">
        <v>176</v>
      </c>
      <c r="R17" s="23">
        <v>100</v>
      </c>
      <c r="S17" s="22" t="s">
        <v>177</v>
      </c>
      <c r="T17" s="23">
        <v>100</v>
      </c>
      <c r="U17" s="22" t="s">
        <v>177</v>
      </c>
      <c r="V17" s="23">
        <v>0</v>
      </c>
      <c r="W17" s="22" t="s">
        <v>177</v>
      </c>
      <c r="X17" s="23">
        <v>0</v>
      </c>
      <c r="Y17" s="22" t="s">
        <v>177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51" t="str">
        <f t="shared" si="0"/>
        <v/>
      </c>
      <c r="BE17" s="51">
        <f t="shared" si="1"/>
        <v>644.3709097098</v>
      </c>
    </row>
    <row r="18" spans="1:57" ht="30" customHeight="1" x14ac:dyDescent="0.25">
      <c r="A18" s="50" t="str">
        <f>IF(C18=C17,"",COUNTIF($A$7:A17,"&gt;0")+1)</f>
        <v/>
      </c>
      <c r="B18" s="19" t="s">
        <v>187</v>
      </c>
      <c r="C18" s="8" t="s">
        <v>8</v>
      </c>
      <c r="D18" s="4" t="s">
        <v>9</v>
      </c>
      <c r="E18" s="46" t="str">
        <f t="shared" si="2"/>
        <v/>
      </c>
      <c r="F18" s="47" t="str">
        <f t="shared" si="3"/>
        <v/>
      </c>
      <c r="G18" s="47" t="s">
        <v>368</v>
      </c>
      <c r="H18" s="41" t="s">
        <v>6</v>
      </c>
      <c r="I18" s="20" t="s">
        <v>244</v>
      </c>
      <c r="J18" s="21">
        <v>7172.99</v>
      </c>
      <c r="K18" s="22" t="s">
        <v>4</v>
      </c>
      <c r="L18" s="21">
        <v>15.6</v>
      </c>
      <c r="M18" s="22" t="s">
        <v>179</v>
      </c>
      <c r="N18" s="21">
        <v>109.9</v>
      </c>
      <c r="O18" s="22" t="s">
        <v>175</v>
      </c>
      <c r="P18" s="23">
        <v>0</v>
      </c>
      <c r="Q18" s="22" t="s">
        <v>176</v>
      </c>
      <c r="R18" s="23">
        <v>100</v>
      </c>
      <c r="S18" s="22" t="s">
        <v>177</v>
      </c>
      <c r="T18" s="23">
        <v>100</v>
      </c>
      <c r="U18" s="22" t="s">
        <v>177</v>
      </c>
      <c r="V18" s="23">
        <v>100</v>
      </c>
      <c r="W18" s="22" t="s">
        <v>177</v>
      </c>
      <c r="X18" s="23">
        <v>0</v>
      </c>
      <c r="Y18" s="22" t="s">
        <v>177</v>
      </c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1">
        <v>0</v>
      </c>
      <c r="AZ18" s="21">
        <v>12297.6609756</v>
      </c>
      <c r="BA18" s="21">
        <v>0</v>
      </c>
      <c r="BB18" s="21">
        <v>0</v>
      </c>
      <c r="BC18" s="21">
        <v>111.898644</v>
      </c>
      <c r="BD18" s="51" t="str">
        <f t="shared" si="0"/>
        <v/>
      </c>
      <c r="BE18" s="51">
        <f t="shared" si="1"/>
        <v>644.3709097098</v>
      </c>
    </row>
    <row r="19" spans="1:57" ht="30" customHeight="1" x14ac:dyDescent="0.25">
      <c r="A19" s="50">
        <f>IF(C19=C18,"",COUNTIF($A$7:A18,"&gt;0")+1)</f>
        <v>5</v>
      </c>
      <c r="B19" s="19" t="s">
        <v>187</v>
      </c>
      <c r="C19" s="7" t="s">
        <v>241</v>
      </c>
      <c r="D19" s="3" t="s">
        <v>10</v>
      </c>
      <c r="E19" s="46" t="str">
        <f t="shared" si="2"/>
        <v>A</v>
      </c>
      <c r="F19" s="47" t="str">
        <f t="shared" si="3"/>
        <v>TAIP</v>
      </c>
      <c r="G19" s="47" t="s">
        <v>368</v>
      </c>
      <c r="H19" s="41" t="s">
        <v>6</v>
      </c>
      <c r="I19" s="20" t="s">
        <v>233</v>
      </c>
      <c r="J19" s="21">
        <v>2782.1019999999999</v>
      </c>
      <c r="K19" s="22" t="s">
        <v>173</v>
      </c>
      <c r="L19" s="21">
        <v>33.49</v>
      </c>
      <c r="M19" s="22" t="s">
        <v>174</v>
      </c>
      <c r="N19" s="21">
        <v>55.23</v>
      </c>
      <c r="O19" s="22" t="s">
        <v>175</v>
      </c>
      <c r="P19" s="23">
        <v>0</v>
      </c>
      <c r="Q19" s="24" t="s">
        <v>176</v>
      </c>
      <c r="R19" s="23">
        <v>100</v>
      </c>
      <c r="S19" s="22" t="s">
        <v>177</v>
      </c>
      <c r="T19" s="23">
        <v>100</v>
      </c>
      <c r="U19" s="22" t="s">
        <v>177</v>
      </c>
      <c r="V19" s="23">
        <v>0</v>
      </c>
      <c r="W19" s="22" t="s">
        <v>177</v>
      </c>
      <c r="X19" s="23">
        <v>0</v>
      </c>
      <c r="Y19" s="22" t="s">
        <v>177</v>
      </c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1">
        <v>5145.9224759753997</v>
      </c>
      <c r="AZ19" s="21">
        <v>0</v>
      </c>
      <c r="BA19" s="21">
        <v>0</v>
      </c>
      <c r="BB19" s="21">
        <v>93.172595979999997</v>
      </c>
      <c r="BC19" s="21">
        <v>0</v>
      </c>
      <c r="BD19" s="51">
        <f t="shared" si="0"/>
        <v>5732.6711588454</v>
      </c>
      <c r="BE19" s="51">
        <f t="shared" si="1"/>
        <v>5732.6711588454</v>
      </c>
    </row>
    <row r="20" spans="1:57" ht="30" customHeight="1" x14ac:dyDescent="0.25">
      <c r="A20" s="50" t="str">
        <f>IF(C20=C19,"",COUNTIF($A$7:A19,"&gt;0")+1)</f>
        <v/>
      </c>
      <c r="B20" s="19" t="s">
        <v>187</v>
      </c>
      <c r="C20" s="7" t="s">
        <v>241</v>
      </c>
      <c r="D20" s="3" t="s">
        <v>10</v>
      </c>
      <c r="E20" s="46" t="str">
        <f t="shared" si="2"/>
        <v/>
      </c>
      <c r="F20" s="47" t="str">
        <f t="shared" si="3"/>
        <v/>
      </c>
      <c r="G20" s="47" t="s">
        <v>368</v>
      </c>
      <c r="H20" s="41" t="s">
        <v>6</v>
      </c>
      <c r="I20" s="20" t="s">
        <v>223</v>
      </c>
      <c r="J20" s="21">
        <v>0</v>
      </c>
      <c r="K20" s="22" t="s">
        <v>4</v>
      </c>
      <c r="L20" s="21">
        <v>40.06</v>
      </c>
      <c r="M20" s="22" t="s">
        <v>179</v>
      </c>
      <c r="N20" s="21">
        <v>77.599999999999994</v>
      </c>
      <c r="O20" s="22" t="s">
        <v>175</v>
      </c>
      <c r="P20" s="23">
        <v>0</v>
      </c>
      <c r="Q20" s="24" t="s">
        <v>176</v>
      </c>
      <c r="R20" s="23">
        <v>100</v>
      </c>
      <c r="S20" s="22" t="s">
        <v>177</v>
      </c>
      <c r="T20" s="23">
        <v>100</v>
      </c>
      <c r="U20" s="22" t="s">
        <v>177</v>
      </c>
      <c r="V20" s="23">
        <v>0</v>
      </c>
      <c r="W20" s="22" t="s">
        <v>177</v>
      </c>
      <c r="X20" s="23">
        <v>0</v>
      </c>
      <c r="Y20" s="22" t="s">
        <v>177</v>
      </c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51" t="str">
        <f t="shared" si="0"/>
        <v/>
      </c>
      <c r="BE20" s="51">
        <f t="shared" si="1"/>
        <v>5732.6711588454</v>
      </c>
    </row>
    <row r="21" spans="1:57" ht="30" customHeight="1" x14ac:dyDescent="0.25">
      <c r="A21" s="50" t="str">
        <f>IF(C21=C20,"",COUNTIF($A$7:A20,"&gt;0")+1)</f>
        <v/>
      </c>
      <c r="B21" s="19" t="s">
        <v>187</v>
      </c>
      <c r="C21" s="7" t="s">
        <v>241</v>
      </c>
      <c r="D21" s="3" t="s">
        <v>10</v>
      </c>
      <c r="E21" s="46" t="str">
        <f t="shared" si="2"/>
        <v/>
      </c>
      <c r="F21" s="47" t="str">
        <f t="shared" si="3"/>
        <v/>
      </c>
      <c r="G21" s="47" t="s">
        <v>368</v>
      </c>
      <c r="H21" s="41" t="s">
        <v>6</v>
      </c>
      <c r="I21" s="20" t="s">
        <v>227</v>
      </c>
      <c r="J21" s="21">
        <v>29526.81</v>
      </c>
      <c r="K21" s="22" t="s">
        <v>4</v>
      </c>
      <c r="L21" s="21">
        <v>15.6</v>
      </c>
      <c r="M21" s="22" t="s">
        <v>179</v>
      </c>
      <c r="N21" s="21">
        <v>0</v>
      </c>
      <c r="O21" s="22" t="s">
        <v>175</v>
      </c>
      <c r="P21" s="23">
        <v>0</v>
      </c>
      <c r="Q21" s="22" t="s">
        <v>176</v>
      </c>
      <c r="R21" s="23">
        <v>100</v>
      </c>
      <c r="S21" s="22" t="s">
        <v>177</v>
      </c>
      <c r="T21" s="23">
        <v>100</v>
      </c>
      <c r="U21" s="22" t="s">
        <v>177</v>
      </c>
      <c r="V21" s="23">
        <v>100</v>
      </c>
      <c r="W21" s="22" t="s">
        <v>177</v>
      </c>
      <c r="X21" s="23">
        <v>0</v>
      </c>
      <c r="Y21" s="22" t="s">
        <v>177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1">
        <v>0</v>
      </c>
      <c r="AZ21" s="21">
        <v>0</v>
      </c>
      <c r="BA21" s="21">
        <v>0</v>
      </c>
      <c r="BB21" s="21">
        <v>0</v>
      </c>
      <c r="BC21" s="21">
        <v>460.61823600000002</v>
      </c>
      <c r="BD21" s="51" t="str">
        <f t="shared" si="0"/>
        <v/>
      </c>
      <c r="BE21" s="51">
        <f t="shared" si="1"/>
        <v>5732.6711588454</v>
      </c>
    </row>
    <row r="22" spans="1:57" ht="30" customHeight="1" x14ac:dyDescent="0.25">
      <c r="A22" s="50" t="str">
        <f>IF(C22=C21,"",COUNTIF($A$7:A21,"&gt;0")+1)</f>
        <v/>
      </c>
      <c r="B22" s="19" t="s">
        <v>187</v>
      </c>
      <c r="C22" s="7" t="s">
        <v>241</v>
      </c>
      <c r="D22" s="3" t="s">
        <v>10</v>
      </c>
      <c r="E22" s="46" t="str">
        <f t="shared" si="2"/>
        <v/>
      </c>
      <c r="F22" s="47" t="str">
        <f t="shared" si="3"/>
        <v/>
      </c>
      <c r="G22" s="47" t="s">
        <v>368</v>
      </c>
      <c r="H22" s="41" t="s">
        <v>6</v>
      </c>
      <c r="I22" s="20" t="s">
        <v>234</v>
      </c>
      <c r="J22" s="21">
        <v>0</v>
      </c>
      <c r="K22" s="22" t="s">
        <v>4</v>
      </c>
      <c r="L22" s="21">
        <v>46.42</v>
      </c>
      <c r="M22" s="22" t="s">
        <v>179</v>
      </c>
      <c r="N22" s="21">
        <v>65.42</v>
      </c>
      <c r="O22" s="22" t="s">
        <v>175</v>
      </c>
      <c r="P22" s="23">
        <v>0</v>
      </c>
      <c r="Q22" s="24" t="s">
        <v>176</v>
      </c>
      <c r="R22" s="23">
        <v>100</v>
      </c>
      <c r="S22" s="22" t="s">
        <v>177</v>
      </c>
      <c r="T22" s="23">
        <v>100</v>
      </c>
      <c r="U22" s="22" t="s">
        <v>177</v>
      </c>
      <c r="V22" s="23">
        <v>0</v>
      </c>
      <c r="W22" s="22" t="s">
        <v>177</v>
      </c>
      <c r="X22" s="23">
        <v>0</v>
      </c>
      <c r="Y22" s="22" t="s">
        <v>177</v>
      </c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51" t="str">
        <f t="shared" si="0"/>
        <v/>
      </c>
      <c r="BE22" s="51">
        <f t="shared" si="1"/>
        <v>5732.6711588454</v>
      </c>
    </row>
    <row r="23" spans="1:57" ht="30" customHeight="1" x14ac:dyDescent="0.25">
      <c r="A23" s="50" t="str">
        <f>IF(C23=C22,"",COUNTIF($A$7:A22,"&gt;0")+1)</f>
        <v/>
      </c>
      <c r="B23" s="19" t="s">
        <v>187</v>
      </c>
      <c r="C23" s="7" t="s">
        <v>241</v>
      </c>
      <c r="D23" s="3" t="s">
        <v>10</v>
      </c>
      <c r="E23" s="46" t="str">
        <f t="shared" si="2"/>
        <v/>
      </c>
      <c r="F23" s="47" t="str">
        <f t="shared" si="3"/>
        <v/>
      </c>
      <c r="G23" s="47" t="s">
        <v>368</v>
      </c>
      <c r="H23" s="41" t="s">
        <v>6</v>
      </c>
      <c r="I23" s="20" t="s">
        <v>235</v>
      </c>
      <c r="J23" s="21">
        <v>186.9</v>
      </c>
      <c r="K23" s="22" t="s">
        <v>4</v>
      </c>
      <c r="L23" s="21">
        <v>43.07</v>
      </c>
      <c r="M23" s="22" t="s">
        <v>179</v>
      </c>
      <c r="N23" s="21">
        <v>72.89</v>
      </c>
      <c r="O23" s="22" t="s">
        <v>175</v>
      </c>
      <c r="P23" s="23">
        <v>0</v>
      </c>
      <c r="Q23" s="24" t="s">
        <v>176</v>
      </c>
      <c r="R23" s="23">
        <v>100</v>
      </c>
      <c r="S23" s="22" t="s">
        <v>177</v>
      </c>
      <c r="T23" s="23">
        <v>100</v>
      </c>
      <c r="U23" s="22" t="s">
        <v>177</v>
      </c>
      <c r="V23" s="23">
        <v>0</v>
      </c>
      <c r="W23" s="22" t="s">
        <v>177</v>
      </c>
      <c r="X23" s="23">
        <v>0</v>
      </c>
      <c r="Y23" s="22" t="s">
        <v>177</v>
      </c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1">
        <v>586.74868287000004</v>
      </c>
      <c r="AZ23" s="21">
        <v>0</v>
      </c>
      <c r="BA23" s="21">
        <v>0</v>
      </c>
      <c r="BB23" s="21">
        <v>8.0497829999999997</v>
      </c>
      <c r="BC23" s="21">
        <v>0</v>
      </c>
      <c r="BD23" s="51" t="str">
        <f t="shared" si="0"/>
        <v/>
      </c>
      <c r="BE23" s="51">
        <f t="shared" si="1"/>
        <v>5732.6711588454</v>
      </c>
    </row>
    <row r="24" spans="1:57" ht="30" customHeight="1" x14ac:dyDescent="0.25">
      <c r="A24" s="50">
        <f>IF(C24=C23,"",COUNTIF($A$7:A23,"&gt;0")+1)</f>
        <v>6</v>
      </c>
      <c r="B24" s="19" t="s">
        <v>187</v>
      </c>
      <c r="C24" s="6" t="s">
        <v>11</v>
      </c>
      <c r="D24" s="2" t="s">
        <v>12</v>
      </c>
      <c r="E24" s="46" t="str">
        <f t="shared" si="2"/>
        <v>A</v>
      </c>
      <c r="F24" s="47" t="str">
        <f t="shared" si="3"/>
        <v>TAIP</v>
      </c>
      <c r="G24" s="47" t="s">
        <v>369</v>
      </c>
      <c r="H24" s="41" t="s">
        <v>6</v>
      </c>
      <c r="I24" s="20" t="s">
        <v>222</v>
      </c>
      <c r="J24" s="21">
        <v>7649.7075000000004</v>
      </c>
      <c r="K24" s="22" t="s">
        <v>4</v>
      </c>
      <c r="L24" s="21">
        <v>8.1999999999999993</v>
      </c>
      <c r="M24" s="22" t="s">
        <v>179</v>
      </c>
      <c r="N24" s="21">
        <v>0</v>
      </c>
      <c r="O24" s="22" t="s">
        <v>175</v>
      </c>
      <c r="P24" s="23">
        <v>0</v>
      </c>
      <c r="Q24" s="22" t="s">
        <v>176</v>
      </c>
      <c r="R24" s="23">
        <v>100</v>
      </c>
      <c r="S24" s="22" t="s">
        <v>177</v>
      </c>
      <c r="T24" s="23">
        <v>100</v>
      </c>
      <c r="U24" s="22" t="s">
        <v>177</v>
      </c>
      <c r="V24" s="23">
        <v>0</v>
      </c>
      <c r="W24" s="22" t="s">
        <v>177</v>
      </c>
      <c r="X24" s="23">
        <v>0</v>
      </c>
      <c r="Y24" s="22" t="s">
        <v>177</v>
      </c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1">
        <v>0</v>
      </c>
      <c r="AZ24" s="21">
        <v>0</v>
      </c>
      <c r="BA24" s="21">
        <v>0</v>
      </c>
      <c r="BB24" s="21">
        <v>62.727601499999999</v>
      </c>
      <c r="BC24" s="21">
        <v>0</v>
      </c>
      <c r="BD24" s="51">
        <f t="shared" si="0"/>
        <v>0</v>
      </c>
      <c r="BE24" s="51">
        <f t="shared" si="1"/>
        <v>0</v>
      </c>
    </row>
    <row r="25" spans="1:57" ht="30" customHeight="1" x14ac:dyDescent="0.25">
      <c r="A25" s="50" t="str">
        <f>IF(C25=C24,"",COUNTIF($A$7:A24,"&gt;0")+1)</f>
        <v/>
      </c>
      <c r="B25" s="19" t="s">
        <v>187</v>
      </c>
      <c r="C25" s="6" t="s">
        <v>11</v>
      </c>
      <c r="D25" s="2" t="s">
        <v>12</v>
      </c>
      <c r="E25" s="46" t="str">
        <f t="shared" si="2"/>
        <v/>
      </c>
      <c r="F25" s="47" t="str">
        <f t="shared" si="3"/>
        <v/>
      </c>
      <c r="G25" s="47" t="s">
        <v>369</v>
      </c>
      <c r="H25" s="41" t="s">
        <v>6</v>
      </c>
      <c r="I25" s="20" t="s">
        <v>219</v>
      </c>
      <c r="J25" s="21">
        <v>0</v>
      </c>
      <c r="K25" s="22" t="s">
        <v>4</v>
      </c>
      <c r="L25" s="21">
        <v>40.06</v>
      </c>
      <c r="M25" s="22" t="s">
        <v>179</v>
      </c>
      <c r="N25" s="21">
        <v>77.599999999999994</v>
      </c>
      <c r="O25" s="22" t="s">
        <v>175</v>
      </c>
      <c r="P25" s="23">
        <v>0</v>
      </c>
      <c r="Q25" s="24" t="s">
        <v>176</v>
      </c>
      <c r="R25" s="23">
        <v>100</v>
      </c>
      <c r="S25" s="22" t="s">
        <v>177</v>
      </c>
      <c r="T25" s="23">
        <v>100</v>
      </c>
      <c r="U25" s="22" t="s">
        <v>177</v>
      </c>
      <c r="V25" s="23">
        <v>0</v>
      </c>
      <c r="W25" s="22" t="s">
        <v>177</v>
      </c>
      <c r="X25" s="23">
        <v>0</v>
      </c>
      <c r="Y25" s="22" t="s">
        <v>177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51" t="str">
        <f t="shared" si="0"/>
        <v/>
      </c>
      <c r="BE25" s="51">
        <f t="shared" si="1"/>
        <v>0</v>
      </c>
    </row>
    <row r="26" spans="1:57" ht="30" customHeight="1" x14ac:dyDescent="0.25">
      <c r="A26" s="50">
        <f>IF(C26=C25,"",COUNTIF($A$7:A25,"&gt;0")+1)</f>
        <v>7</v>
      </c>
      <c r="B26" s="19" t="s">
        <v>187</v>
      </c>
      <c r="C26" s="7" t="s">
        <v>13</v>
      </c>
      <c r="D26" s="3" t="s">
        <v>14</v>
      </c>
      <c r="E26" s="46" t="str">
        <f t="shared" si="2"/>
        <v>A</v>
      </c>
      <c r="F26" s="47" t="str">
        <f t="shared" si="3"/>
        <v>TAIP</v>
      </c>
      <c r="G26" s="47" t="s">
        <v>368</v>
      </c>
      <c r="H26" s="41" t="s">
        <v>6</v>
      </c>
      <c r="I26" s="20" t="s">
        <v>212</v>
      </c>
      <c r="J26" s="21">
        <v>0</v>
      </c>
      <c r="K26" s="22" t="s">
        <v>4</v>
      </c>
      <c r="L26" s="21">
        <v>40.06</v>
      </c>
      <c r="M26" s="22" t="s">
        <v>179</v>
      </c>
      <c r="N26" s="21">
        <v>77.599999999999994</v>
      </c>
      <c r="O26" s="22" t="s">
        <v>175</v>
      </c>
      <c r="P26" s="23">
        <v>0</v>
      </c>
      <c r="Q26" s="24" t="s">
        <v>176</v>
      </c>
      <c r="R26" s="23">
        <v>100</v>
      </c>
      <c r="S26" s="22" t="s">
        <v>177</v>
      </c>
      <c r="T26" s="23">
        <v>100</v>
      </c>
      <c r="U26" s="22" t="s">
        <v>177</v>
      </c>
      <c r="V26" s="23">
        <v>0</v>
      </c>
      <c r="W26" s="22" t="s">
        <v>177</v>
      </c>
      <c r="X26" s="23">
        <v>0</v>
      </c>
      <c r="Y26" s="22" t="s">
        <v>177</v>
      </c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51">
        <f t="shared" si="0"/>
        <v>0</v>
      </c>
      <c r="BE26" s="51">
        <f t="shared" si="1"/>
        <v>0</v>
      </c>
    </row>
    <row r="27" spans="1:57" ht="30" customHeight="1" x14ac:dyDescent="0.25">
      <c r="A27" s="50" t="str">
        <f>IF(C27=C26,"",COUNTIF($A$7:A26,"&gt;0")+1)</f>
        <v/>
      </c>
      <c r="B27" s="19" t="s">
        <v>187</v>
      </c>
      <c r="C27" s="7" t="s">
        <v>13</v>
      </c>
      <c r="D27" s="3" t="s">
        <v>14</v>
      </c>
      <c r="E27" s="46" t="str">
        <f t="shared" si="2"/>
        <v/>
      </c>
      <c r="F27" s="47" t="str">
        <f t="shared" si="3"/>
        <v/>
      </c>
      <c r="G27" s="47" t="s">
        <v>368</v>
      </c>
      <c r="H27" s="41" t="s">
        <v>6</v>
      </c>
      <c r="I27" s="20" t="s">
        <v>213</v>
      </c>
      <c r="J27" s="21">
        <v>0</v>
      </c>
      <c r="K27" s="22" t="s">
        <v>4</v>
      </c>
      <c r="L27" s="21">
        <v>43.07</v>
      </c>
      <c r="M27" s="22" t="s">
        <v>179</v>
      </c>
      <c r="N27" s="21">
        <v>72.89</v>
      </c>
      <c r="O27" s="22" t="s">
        <v>175</v>
      </c>
      <c r="P27" s="23">
        <v>0</v>
      </c>
      <c r="Q27" s="24" t="s">
        <v>176</v>
      </c>
      <c r="R27" s="23">
        <v>100</v>
      </c>
      <c r="S27" s="22" t="s">
        <v>177</v>
      </c>
      <c r="T27" s="23">
        <v>100</v>
      </c>
      <c r="U27" s="22" t="s">
        <v>177</v>
      </c>
      <c r="V27" s="23">
        <v>0</v>
      </c>
      <c r="W27" s="22" t="s">
        <v>177</v>
      </c>
      <c r="X27" s="23">
        <v>0</v>
      </c>
      <c r="Y27" s="22" t="s">
        <v>177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51" t="str">
        <f t="shared" si="0"/>
        <v/>
      </c>
      <c r="BE27" s="51">
        <f t="shared" si="1"/>
        <v>0</v>
      </c>
    </row>
    <row r="28" spans="1:57" ht="30" customHeight="1" x14ac:dyDescent="0.25">
      <c r="A28" s="50" t="str">
        <f>IF(C28=C27,"",COUNTIF($A$7:A27,"&gt;0")+1)</f>
        <v/>
      </c>
      <c r="B28" s="19" t="s">
        <v>187</v>
      </c>
      <c r="C28" s="7" t="s">
        <v>13</v>
      </c>
      <c r="D28" s="3" t="s">
        <v>14</v>
      </c>
      <c r="E28" s="46" t="str">
        <f t="shared" si="2"/>
        <v/>
      </c>
      <c r="F28" s="47" t="str">
        <f t="shared" si="3"/>
        <v/>
      </c>
      <c r="G28" s="47" t="s">
        <v>368</v>
      </c>
      <c r="H28" s="41" t="s">
        <v>6</v>
      </c>
      <c r="I28" s="20" t="s">
        <v>214</v>
      </c>
      <c r="J28" s="21">
        <v>14417.970000000001</v>
      </c>
      <c r="K28" s="22" t="s">
        <v>4</v>
      </c>
      <c r="L28" s="21">
        <v>8.1999999999999993</v>
      </c>
      <c r="M28" s="22" t="s">
        <v>179</v>
      </c>
      <c r="N28" s="21">
        <v>109.9</v>
      </c>
      <c r="O28" s="22" t="s">
        <v>175</v>
      </c>
      <c r="P28" s="23">
        <v>0</v>
      </c>
      <c r="Q28" s="22" t="s">
        <v>176</v>
      </c>
      <c r="R28" s="23">
        <v>100</v>
      </c>
      <c r="S28" s="22" t="s">
        <v>177</v>
      </c>
      <c r="T28" s="23">
        <v>100</v>
      </c>
      <c r="U28" s="22" t="s">
        <v>177</v>
      </c>
      <c r="V28" s="23">
        <v>100</v>
      </c>
      <c r="W28" s="22" t="s">
        <v>177</v>
      </c>
      <c r="X28" s="23">
        <v>0</v>
      </c>
      <c r="Y28" s="22" t="s">
        <v>177</v>
      </c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1">
        <v>0</v>
      </c>
      <c r="AZ28" s="21">
        <v>12993.186204600001</v>
      </c>
      <c r="BA28" s="21">
        <v>0</v>
      </c>
      <c r="BB28" s="21">
        <v>0</v>
      </c>
      <c r="BC28" s="21">
        <v>118.22735399999999</v>
      </c>
      <c r="BD28" s="51" t="str">
        <f t="shared" si="0"/>
        <v/>
      </c>
      <c r="BE28" s="51">
        <f t="shared" si="1"/>
        <v>0</v>
      </c>
    </row>
    <row r="29" spans="1:57" ht="30" customHeight="1" x14ac:dyDescent="0.25">
      <c r="A29" s="50">
        <f>IF(C29=C28,"",COUNTIF($A$7:A28,"&gt;0")+1)</f>
        <v>8</v>
      </c>
      <c r="B29" s="3" t="s">
        <v>188</v>
      </c>
      <c r="C29" s="6" t="s">
        <v>155</v>
      </c>
      <c r="D29" s="2">
        <v>451418</v>
      </c>
      <c r="E29" s="46" t="str">
        <f t="shared" si="2"/>
        <v>A</v>
      </c>
      <c r="F29" s="47" t="str">
        <f t="shared" si="3"/>
        <v>TAIP</v>
      </c>
      <c r="G29" s="47" t="s">
        <v>370</v>
      </c>
      <c r="H29" s="41" t="s">
        <v>6</v>
      </c>
      <c r="I29" s="20" t="s">
        <v>172</v>
      </c>
      <c r="J29" s="21">
        <v>84.06</v>
      </c>
      <c r="K29" s="22" t="s">
        <v>173</v>
      </c>
      <c r="L29" s="21">
        <v>33.49</v>
      </c>
      <c r="M29" s="22" t="s">
        <v>174</v>
      </c>
      <c r="N29" s="21">
        <v>55.23</v>
      </c>
      <c r="O29" s="22" t="s">
        <v>175</v>
      </c>
      <c r="P29" s="23">
        <v>0</v>
      </c>
      <c r="Q29" s="24" t="s">
        <v>176</v>
      </c>
      <c r="R29" s="23">
        <v>100</v>
      </c>
      <c r="S29" s="22" t="s">
        <v>177</v>
      </c>
      <c r="T29" s="23">
        <v>100</v>
      </c>
      <c r="U29" s="22" t="s">
        <v>177</v>
      </c>
      <c r="V29" s="23">
        <v>0</v>
      </c>
      <c r="W29" s="22" t="s">
        <v>177</v>
      </c>
      <c r="X29" s="23">
        <v>0</v>
      </c>
      <c r="Y29" s="22" t="s">
        <v>177</v>
      </c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1">
        <v>155.48180596199998</v>
      </c>
      <c r="AZ29" s="21">
        <v>0</v>
      </c>
      <c r="BA29" s="21">
        <v>0</v>
      </c>
      <c r="BB29" s="21">
        <v>2.8151694000000003</v>
      </c>
      <c r="BC29" s="21">
        <v>0</v>
      </c>
      <c r="BD29" s="51">
        <f t="shared" si="0"/>
        <v>156.45501137499997</v>
      </c>
      <c r="BE29" s="51">
        <f t="shared" si="1"/>
        <v>156.45501137499997</v>
      </c>
    </row>
    <row r="30" spans="1:57" ht="30" customHeight="1" x14ac:dyDescent="0.25">
      <c r="A30" s="50" t="str">
        <f>IF(C30=C29,"",COUNTIF($A$7:A29,"&gt;0")+1)</f>
        <v/>
      </c>
      <c r="B30" s="3" t="s">
        <v>188</v>
      </c>
      <c r="C30" s="6" t="s">
        <v>155</v>
      </c>
      <c r="D30" s="2">
        <v>451418</v>
      </c>
      <c r="E30" s="46" t="str">
        <f t="shared" si="2"/>
        <v/>
      </c>
      <c r="F30" s="47" t="str">
        <f t="shared" si="3"/>
        <v/>
      </c>
      <c r="G30" s="47" t="s">
        <v>370</v>
      </c>
      <c r="H30" s="41" t="s">
        <v>6</v>
      </c>
      <c r="I30" s="20" t="s">
        <v>217</v>
      </c>
      <c r="J30" s="21">
        <v>0.31</v>
      </c>
      <c r="K30" s="22" t="s">
        <v>4</v>
      </c>
      <c r="L30" s="21">
        <v>43.07</v>
      </c>
      <c r="M30" s="22" t="s">
        <v>179</v>
      </c>
      <c r="N30" s="21">
        <v>72.89</v>
      </c>
      <c r="O30" s="22" t="s">
        <v>175</v>
      </c>
      <c r="P30" s="23">
        <v>0</v>
      </c>
      <c r="Q30" s="24" t="s">
        <v>176</v>
      </c>
      <c r="R30" s="23">
        <v>100</v>
      </c>
      <c r="S30" s="22" t="s">
        <v>177</v>
      </c>
      <c r="T30" s="23">
        <v>100</v>
      </c>
      <c r="U30" s="22" t="s">
        <v>177</v>
      </c>
      <c r="V30" s="23">
        <v>0</v>
      </c>
      <c r="W30" s="22" t="s">
        <v>177</v>
      </c>
      <c r="X30" s="23">
        <v>0</v>
      </c>
      <c r="Y30" s="22" t="s">
        <v>177</v>
      </c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1">
        <v>0.97320541299999996</v>
      </c>
      <c r="AZ30" s="21">
        <v>0</v>
      </c>
      <c r="BA30" s="21">
        <v>0</v>
      </c>
      <c r="BB30" s="21">
        <v>1.3351699999999999E-2</v>
      </c>
      <c r="BC30" s="21">
        <v>0</v>
      </c>
      <c r="BD30" s="51" t="str">
        <f t="shared" si="0"/>
        <v/>
      </c>
      <c r="BE30" s="51">
        <f t="shared" si="1"/>
        <v>156.45501137499997</v>
      </c>
    </row>
    <row r="31" spans="1:57" ht="30" customHeight="1" x14ac:dyDescent="0.25">
      <c r="A31" s="50">
        <f>IF(C31=C30,"",COUNTIF($A$7:A30,"&gt;0")+1)</f>
        <v>9</v>
      </c>
      <c r="B31" s="3" t="s">
        <v>188</v>
      </c>
      <c r="C31" s="7" t="s">
        <v>15</v>
      </c>
      <c r="D31" s="3" t="s">
        <v>16</v>
      </c>
      <c r="E31" s="46" t="str">
        <f t="shared" si="2"/>
        <v>A</v>
      </c>
      <c r="F31" s="47" t="str">
        <f t="shared" si="3"/>
        <v>TAIP</v>
      </c>
      <c r="G31" s="47" t="s">
        <v>369</v>
      </c>
      <c r="H31" s="41" t="s">
        <v>254</v>
      </c>
      <c r="I31" s="20" t="s">
        <v>321</v>
      </c>
      <c r="J31" s="21">
        <v>0</v>
      </c>
      <c r="K31" s="22" t="s">
        <v>4</v>
      </c>
      <c r="L31" s="21">
        <v>0</v>
      </c>
      <c r="M31" s="22" t="s">
        <v>176</v>
      </c>
      <c r="N31" s="21">
        <v>9.6420000000000006E-2</v>
      </c>
      <c r="O31" s="22" t="s">
        <v>184</v>
      </c>
      <c r="P31" s="23">
        <v>0</v>
      </c>
      <c r="Q31" s="24" t="s">
        <v>176</v>
      </c>
      <c r="R31" s="23">
        <v>100</v>
      </c>
      <c r="S31" s="22" t="s">
        <v>177</v>
      </c>
      <c r="T31" s="23">
        <v>100</v>
      </c>
      <c r="U31" s="22" t="s">
        <v>177</v>
      </c>
      <c r="V31" s="23">
        <v>0</v>
      </c>
      <c r="W31" s="22" t="s">
        <v>177</v>
      </c>
      <c r="X31" s="23">
        <v>0</v>
      </c>
      <c r="Y31" s="22" t="s">
        <v>177</v>
      </c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51">
        <f t="shared" si="0"/>
        <v>51.246477706199997</v>
      </c>
      <c r="BE31" s="51">
        <f t="shared" si="1"/>
        <v>51.246477706199997</v>
      </c>
    </row>
    <row r="32" spans="1:57" ht="30" customHeight="1" x14ac:dyDescent="0.25">
      <c r="A32" s="50" t="str">
        <f>IF(C32=C31,"",COUNTIF($A$7:A31,"&gt;0")+1)</f>
        <v/>
      </c>
      <c r="B32" s="3" t="s">
        <v>188</v>
      </c>
      <c r="C32" s="7" t="s">
        <v>15</v>
      </c>
      <c r="D32" s="3" t="s">
        <v>16</v>
      </c>
      <c r="E32" s="46" t="str">
        <f t="shared" si="2"/>
        <v/>
      </c>
      <c r="F32" s="47" t="str">
        <f t="shared" si="3"/>
        <v/>
      </c>
      <c r="G32" s="47" t="s">
        <v>369</v>
      </c>
      <c r="H32" s="41" t="s">
        <v>6</v>
      </c>
      <c r="I32" s="20" t="s">
        <v>322</v>
      </c>
      <c r="J32" s="21">
        <v>27.706</v>
      </c>
      <c r="K32" s="22" t="s">
        <v>173</v>
      </c>
      <c r="L32" s="21">
        <v>33.49</v>
      </c>
      <c r="M32" s="22" t="s">
        <v>174</v>
      </c>
      <c r="N32" s="21">
        <v>55.23</v>
      </c>
      <c r="O32" s="22" t="s">
        <v>175</v>
      </c>
      <c r="P32" s="23">
        <v>0</v>
      </c>
      <c r="Q32" s="24" t="s">
        <v>176</v>
      </c>
      <c r="R32" s="23">
        <v>100</v>
      </c>
      <c r="S32" s="22" t="s">
        <v>177</v>
      </c>
      <c r="T32" s="23">
        <v>100</v>
      </c>
      <c r="U32" s="22" t="s">
        <v>177</v>
      </c>
      <c r="V32" s="23">
        <v>0</v>
      </c>
      <c r="W32" s="22" t="s">
        <v>177</v>
      </c>
      <c r="X32" s="23">
        <v>0</v>
      </c>
      <c r="Y32" s="22" t="s">
        <v>177</v>
      </c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1">
        <v>51.246477706199997</v>
      </c>
      <c r="AZ32" s="21">
        <v>0</v>
      </c>
      <c r="BA32" s="21">
        <v>0</v>
      </c>
      <c r="BB32" s="21">
        <v>0.92787394000000001</v>
      </c>
      <c r="BC32" s="21">
        <v>0</v>
      </c>
      <c r="BD32" s="51" t="str">
        <f t="shared" si="0"/>
        <v/>
      </c>
      <c r="BE32" s="51">
        <f t="shared" si="1"/>
        <v>51.246477706199997</v>
      </c>
    </row>
    <row r="33" spans="1:57" ht="30" customHeight="1" x14ac:dyDescent="0.25">
      <c r="A33" s="50">
        <f>IF(C33=C32,"",COUNTIF($A$7:A32,"&gt;0")+1)</f>
        <v>10</v>
      </c>
      <c r="B33" s="3" t="s">
        <v>188</v>
      </c>
      <c r="C33" s="6" t="s">
        <v>185</v>
      </c>
      <c r="D33" s="2" t="s">
        <v>17</v>
      </c>
      <c r="E33" s="46" t="str">
        <f t="shared" si="2"/>
        <v>A</v>
      </c>
      <c r="F33" s="47" t="str">
        <f t="shared" si="3"/>
        <v>TAIP</v>
      </c>
      <c r="G33" s="47" t="s">
        <v>371</v>
      </c>
      <c r="H33" s="41" t="s">
        <v>6</v>
      </c>
      <c r="I33" s="20" t="s">
        <v>172</v>
      </c>
      <c r="J33" s="21">
        <v>1523.11</v>
      </c>
      <c r="K33" s="22" t="s">
        <v>4</v>
      </c>
      <c r="L33" s="21">
        <v>33.49</v>
      </c>
      <c r="M33" s="22" t="s">
        <v>179</v>
      </c>
      <c r="N33" s="21">
        <v>55.23</v>
      </c>
      <c r="O33" s="22" t="s">
        <v>175</v>
      </c>
      <c r="P33" s="23">
        <v>0</v>
      </c>
      <c r="Q33" s="24" t="s">
        <v>176</v>
      </c>
      <c r="R33" s="23">
        <v>100</v>
      </c>
      <c r="S33" s="22" t="s">
        <v>177</v>
      </c>
      <c r="T33" s="23">
        <v>100</v>
      </c>
      <c r="U33" s="22" t="s">
        <v>177</v>
      </c>
      <c r="V33" s="23">
        <v>0</v>
      </c>
      <c r="W33" s="22" t="s">
        <v>177</v>
      </c>
      <c r="X33" s="23">
        <v>0</v>
      </c>
      <c r="Y33" s="22" t="s">
        <v>177</v>
      </c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1">
        <v>2817.2245238969995</v>
      </c>
      <c r="AZ33" s="21">
        <v>0</v>
      </c>
      <c r="BA33" s="21">
        <v>0</v>
      </c>
      <c r="BB33" s="21">
        <v>51.008953900000002</v>
      </c>
      <c r="BC33" s="21">
        <v>0</v>
      </c>
      <c r="BD33" s="51">
        <f t="shared" si="0"/>
        <v>2817.2245238969995</v>
      </c>
      <c r="BE33" s="51">
        <f t="shared" si="1"/>
        <v>2817.2245238969995</v>
      </c>
    </row>
    <row r="34" spans="1:57" ht="30" customHeight="1" x14ac:dyDescent="0.25">
      <c r="A34" s="50" t="str">
        <f>IF(C34=C33,"",COUNTIF($A$7:A33,"&gt;0")+1)</f>
        <v/>
      </c>
      <c r="B34" s="3" t="s">
        <v>188</v>
      </c>
      <c r="C34" s="6" t="s">
        <v>185</v>
      </c>
      <c r="D34" s="2" t="s">
        <v>17</v>
      </c>
      <c r="E34" s="46" t="str">
        <f t="shared" si="2"/>
        <v/>
      </c>
      <c r="F34" s="47" t="str">
        <f t="shared" si="3"/>
        <v/>
      </c>
      <c r="G34" s="47" t="s">
        <v>371</v>
      </c>
      <c r="H34" s="41" t="s">
        <v>6</v>
      </c>
      <c r="I34" s="20" t="s">
        <v>186</v>
      </c>
      <c r="J34" s="21">
        <v>61883.616999999998</v>
      </c>
      <c r="K34" s="22" t="s">
        <v>4</v>
      </c>
      <c r="L34" s="21">
        <v>15.6</v>
      </c>
      <c r="M34" s="22" t="s">
        <v>179</v>
      </c>
      <c r="N34" s="21">
        <v>0</v>
      </c>
      <c r="O34" s="22" t="s">
        <v>175</v>
      </c>
      <c r="P34" s="23">
        <v>0</v>
      </c>
      <c r="Q34" s="22" t="s">
        <v>176</v>
      </c>
      <c r="R34" s="23">
        <v>100</v>
      </c>
      <c r="S34" s="22" t="s">
        <v>177</v>
      </c>
      <c r="T34" s="23">
        <v>100</v>
      </c>
      <c r="U34" s="22" t="s">
        <v>177</v>
      </c>
      <c r="V34" s="23">
        <v>100</v>
      </c>
      <c r="W34" s="22" t="s">
        <v>177</v>
      </c>
      <c r="X34" s="23">
        <v>0</v>
      </c>
      <c r="Y34" s="22" t="s">
        <v>177</v>
      </c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1">
        <v>0</v>
      </c>
      <c r="AZ34" s="21">
        <v>0</v>
      </c>
      <c r="BA34" s="21">
        <v>0</v>
      </c>
      <c r="BB34" s="21">
        <v>0</v>
      </c>
      <c r="BC34" s="21">
        <v>965.3844251999999</v>
      </c>
      <c r="BD34" s="51" t="str">
        <f t="shared" si="0"/>
        <v/>
      </c>
      <c r="BE34" s="51">
        <f t="shared" si="1"/>
        <v>2817.2245238969995</v>
      </c>
    </row>
    <row r="35" spans="1:57" ht="30" customHeight="1" x14ac:dyDescent="0.25">
      <c r="A35" s="50">
        <f>IF(C35=C34,"",COUNTIF($A$7:A34,"&gt;0")+1)</f>
        <v>11</v>
      </c>
      <c r="B35" s="3" t="s">
        <v>188</v>
      </c>
      <c r="C35" s="7" t="s">
        <v>18</v>
      </c>
      <c r="D35" s="3" t="s">
        <v>19</v>
      </c>
      <c r="E35" s="46" t="str">
        <f t="shared" si="2"/>
        <v>B</v>
      </c>
      <c r="F35" s="47" t="str">
        <f t="shared" si="3"/>
        <v/>
      </c>
      <c r="G35" s="47" t="s">
        <v>368</v>
      </c>
      <c r="H35" s="41" t="s">
        <v>6</v>
      </c>
      <c r="I35" s="20" t="s">
        <v>172</v>
      </c>
      <c r="J35" s="21">
        <v>214294.236</v>
      </c>
      <c r="K35" s="22" t="s">
        <v>173</v>
      </c>
      <c r="L35" s="21">
        <v>36.67</v>
      </c>
      <c r="M35" s="22" t="s">
        <v>174</v>
      </c>
      <c r="N35" s="21">
        <v>55.4</v>
      </c>
      <c r="O35" s="22" t="s">
        <v>175</v>
      </c>
      <c r="P35" s="23">
        <v>0</v>
      </c>
      <c r="Q35" s="24" t="s">
        <v>176</v>
      </c>
      <c r="R35" s="23">
        <v>100</v>
      </c>
      <c r="S35" s="22" t="s">
        <v>177</v>
      </c>
      <c r="T35" s="23">
        <v>100</v>
      </c>
      <c r="U35" s="22" t="s">
        <v>177</v>
      </c>
      <c r="V35" s="23">
        <v>0</v>
      </c>
      <c r="W35" s="22" t="s">
        <v>177</v>
      </c>
      <c r="X35" s="23">
        <v>0</v>
      </c>
      <c r="Y35" s="22" t="s">
        <v>177</v>
      </c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1">
        <v>435342.597730248</v>
      </c>
      <c r="AZ35" s="21">
        <v>0</v>
      </c>
      <c r="BA35" s="21">
        <v>0</v>
      </c>
      <c r="BB35" s="21">
        <v>7858.1696341200004</v>
      </c>
      <c r="BC35" s="21">
        <v>0</v>
      </c>
      <c r="BD35" s="51">
        <f t="shared" si="0"/>
        <v>454806.035077448</v>
      </c>
      <c r="BE35" s="51">
        <f t="shared" si="1"/>
        <v>454806.035077448</v>
      </c>
    </row>
    <row r="36" spans="1:57" ht="30" customHeight="1" x14ac:dyDescent="0.25">
      <c r="A36" s="50" t="str">
        <f>IF(C36=C35,"",COUNTIF($A$7:A35,"&gt;0")+1)</f>
        <v/>
      </c>
      <c r="B36" s="3" t="s">
        <v>188</v>
      </c>
      <c r="C36" s="7" t="s">
        <v>18</v>
      </c>
      <c r="D36" s="3" t="s">
        <v>19</v>
      </c>
      <c r="E36" s="46" t="str">
        <f t="shared" si="2"/>
        <v/>
      </c>
      <c r="F36" s="47" t="str">
        <f t="shared" si="3"/>
        <v/>
      </c>
      <c r="G36" s="47" t="s">
        <v>368</v>
      </c>
      <c r="H36" s="41" t="s">
        <v>6</v>
      </c>
      <c r="I36" s="20" t="s">
        <v>219</v>
      </c>
      <c r="J36" s="21">
        <v>7084</v>
      </c>
      <c r="K36" s="22" t="s">
        <v>4</v>
      </c>
      <c r="L36" s="21">
        <v>35.92</v>
      </c>
      <c r="M36" s="22" t="s">
        <v>179</v>
      </c>
      <c r="N36" s="21">
        <v>76.489999999999995</v>
      </c>
      <c r="O36" s="22" t="s">
        <v>175</v>
      </c>
      <c r="P36" s="23">
        <v>0</v>
      </c>
      <c r="Q36" s="24" t="s">
        <v>176</v>
      </c>
      <c r="R36" s="23">
        <v>100</v>
      </c>
      <c r="S36" s="22" t="s">
        <v>177</v>
      </c>
      <c r="T36" s="23">
        <v>100</v>
      </c>
      <c r="U36" s="22" t="s">
        <v>177</v>
      </c>
      <c r="V36" s="23">
        <v>0</v>
      </c>
      <c r="W36" s="22" t="s">
        <v>177</v>
      </c>
      <c r="X36" s="23">
        <v>0</v>
      </c>
      <c r="Y36" s="22" t="s">
        <v>177</v>
      </c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1">
        <v>19463.437347199997</v>
      </c>
      <c r="AZ36" s="21">
        <v>0</v>
      </c>
      <c r="BA36" s="21">
        <v>0</v>
      </c>
      <c r="BB36" s="21">
        <v>254.45728</v>
      </c>
      <c r="BC36" s="21">
        <v>0</v>
      </c>
      <c r="BD36" s="51" t="str">
        <f t="shared" si="0"/>
        <v/>
      </c>
      <c r="BE36" s="51">
        <f t="shared" si="1"/>
        <v>454806.035077448</v>
      </c>
    </row>
    <row r="37" spans="1:57" ht="30" customHeight="1" x14ac:dyDescent="0.25">
      <c r="A37" s="50" t="str">
        <f>IF(C37=C36,"",COUNTIF($A$7:A36,"&gt;0")+1)</f>
        <v/>
      </c>
      <c r="B37" s="3" t="s">
        <v>188</v>
      </c>
      <c r="C37" s="7" t="s">
        <v>18</v>
      </c>
      <c r="D37" s="3" t="s">
        <v>19</v>
      </c>
      <c r="E37" s="46" t="str">
        <f t="shared" si="2"/>
        <v/>
      </c>
      <c r="F37" s="47" t="str">
        <f t="shared" si="3"/>
        <v/>
      </c>
      <c r="G37" s="47" t="s">
        <v>368</v>
      </c>
      <c r="H37" s="41" t="s">
        <v>6</v>
      </c>
      <c r="I37" s="20" t="s">
        <v>248</v>
      </c>
      <c r="J37" s="21">
        <v>0</v>
      </c>
      <c r="K37" s="22" t="s">
        <v>4</v>
      </c>
      <c r="L37" s="21">
        <v>43.07</v>
      </c>
      <c r="M37" s="22" t="s">
        <v>179</v>
      </c>
      <c r="N37" s="21">
        <v>72.89</v>
      </c>
      <c r="O37" s="22" t="s">
        <v>175</v>
      </c>
      <c r="P37" s="23">
        <v>0</v>
      </c>
      <c r="Q37" s="24" t="s">
        <v>176</v>
      </c>
      <c r="R37" s="23">
        <v>100</v>
      </c>
      <c r="S37" s="22" t="s">
        <v>177</v>
      </c>
      <c r="T37" s="23">
        <v>100</v>
      </c>
      <c r="U37" s="22" t="s">
        <v>177</v>
      </c>
      <c r="V37" s="23">
        <v>0</v>
      </c>
      <c r="W37" s="22" t="s">
        <v>177</v>
      </c>
      <c r="X37" s="23">
        <v>0</v>
      </c>
      <c r="Y37" s="22" t="s">
        <v>177</v>
      </c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51" t="str">
        <f t="shared" si="0"/>
        <v/>
      </c>
      <c r="BE37" s="51">
        <f t="shared" si="1"/>
        <v>454806.035077448</v>
      </c>
    </row>
    <row r="38" spans="1:57" ht="30" customHeight="1" x14ac:dyDescent="0.25">
      <c r="A38" s="50" t="str">
        <f>IF(C38=C37,"",COUNTIF($A$7:A37,"&gt;0")+1)</f>
        <v/>
      </c>
      <c r="B38" s="3" t="s">
        <v>188</v>
      </c>
      <c r="C38" s="7" t="s">
        <v>18</v>
      </c>
      <c r="D38" s="3" t="s">
        <v>19</v>
      </c>
      <c r="E38" s="46" t="str">
        <f t="shared" si="2"/>
        <v/>
      </c>
      <c r="F38" s="47" t="str">
        <f t="shared" si="3"/>
        <v/>
      </c>
      <c r="G38" s="47" t="s">
        <v>368</v>
      </c>
      <c r="H38" s="41" t="s">
        <v>6</v>
      </c>
      <c r="I38" s="20" t="s">
        <v>249</v>
      </c>
      <c r="J38" s="21">
        <v>17921.580000000002</v>
      </c>
      <c r="K38" s="22" t="s">
        <v>4</v>
      </c>
      <c r="L38" s="21">
        <v>15.6</v>
      </c>
      <c r="M38" s="22" t="s">
        <v>179</v>
      </c>
      <c r="N38" s="21">
        <v>109.9</v>
      </c>
      <c r="O38" s="22" t="s">
        <v>175</v>
      </c>
      <c r="P38" s="23">
        <v>0</v>
      </c>
      <c r="Q38" s="22" t="s">
        <v>176</v>
      </c>
      <c r="R38" s="23">
        <v>100</v>
      </c>
      <c r="S38" s="22" t="s">
        <v>177</v>
      </c>
      <c r="T38" s="23">
        <v>100</v>
      </c>
      <c r="U38" s="22" t="s">
        <v>177</v>
      </c>
      <c r="V38" s="23">
        <v>100</v>
      </c>
      <c r="W38" s="22" t="s">
        <v>177</v>
      </c>
      <c r="X38" s="23">
        <v>0</v>
      </c>
      <c r="Y38" s="22" t="s">
        <v>177</v>
      </c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1">
        <v>0</v>
      </c>
      <c r="AZ38" s="21">
        <v>30725.473615200004</v>
      </c>
      <c r="BA38" s="21">
        <v>0</v>
      </c>
      <c r="BB38" s="21">
        <v>0</v>
      </c>
      <c r="BC38" s="21">
        <v>279.57664800000003</v>
      </c>
      <c r="BD38" s="51" t="str">
        <f t="shared" si="0"/>
        <v/>
      </c>
      <c r="BE38" s="51">
        <f t="shared" si="1"/>
        <v>454806.035077448</v>
      </c>
    </row>
    <row r="39" spans="1:57" ht="30" customHeight="1" x14ac:dyDescent="0.25">
      <c r="A39" s="50">
        <f>IF(C39=C38,"",COUNTIF($A$7:A38,"&gt;0")+1)</f>
        <v>12</v>
      </c>
      <c r="B39" s="3" t="s">
        <v>188</v>
      </c>
      <c r="C39" s="6" t="s">
        <v>20</v>
      </c>
      <c r="D39" s="2" t="s">
        <v>21</v>
      </c>
      <c r="E39" s="46" t="str">
        <f t="shared" si="2"/>
        <v>A</v>
      </c>
      <c r="F39" s="47" t="str">
        <f t="shared" si="3"/>
        <v>TAIP</v>
      </c>
      <c r="G39" s="47" t="s">
        <v>368</v>
      </c>
      <c r="H39" s="41" t="s">
        <v>6</v>
      </c>
      <c r="I39" s="20" t="s">
        <v>202</v>
      </c>
      <c r="J39" s="21">
        <v>0.80400000000000005</v>
      </c>
      <c r="K39" s="22" t="s">
        <v>173</v>
      </c>
      <c r="L39" s="21">
        <v>33.49</v>
      </c>
      <c r="M39" s="22" t="s">
        <v>174</v>
      </c>
      <c r="N39" s="21">
        <v>55.23</v>
      </c>
      <c r="O39" s="22" t="s">
        <v>175</v>
      </c>
      <c r="P39" s="23">
        <v>0</v>
      </c>
      <c r="Q39" s="24" t="s">
        <v>176</v>
      </c>
      <c r="R39" s="23">
        <v>100</v>
      </c>
      <c r="S39" s="22" t="s">
        <v>177</v>
      </c>
      <c r="T39" s="23">
        <v>100</v>
      </c>
      <c r="U39" s="22" t="s">
        <v>177</v>
      </c>
      <c r="V39" s="23">
        <v>0</v>
      </c>
      <c r="W39" s="22" t="s">
        <v>177</v>
      </c>
      <c r="X39" s="23">
        <v>0</v>
      </c>
      <c r="Y39" s="22" t="s">
        <v>177</v>
      </c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1">
        <v>1.4871207708</v>
      </c>
      <c r="AZ39" s="21">
        <v>0</v>
      </c>
      <c r="BA39" s="21">
        <v>0</v>
      </c>
      <c r="BB39" s="21">
        <v>2.6925960000000002E-2</v>
      </c>
      <c r="BC39" s="21">
        <v>0</v>
      </c>
      <c r="BD39" s="51">
        <f t="shared" si="0"/>
        <v>1.4871207708</v>
      </c>
      <c r="BE39" s="51">
        <f t="shared" ref="BE39:BE70" si="4">SUMIF(D:D,D39,AY:AY)</f>
        <v>1.4871207708</v>
      </c>
    </row>
    <row r="40" spans="1:57" ht="30" customHeight="1" x14ac:dyDescent="0.25">
      <c r="A40" s="50" t="str">
        <f>IF(C40=C39,"",COUNTIF($A$7:A39,"&gt;0")+1)</f>
        <v/>
      </c>
      <c r="B40" s="3" t="s">
        <v>188</v>
      </c>
      <c r="C40" s="6" t="s">
        <v>20</v>
      </c>
      <c r="D40" s="2" t="s">
        <v>21</v>
      </c>
      <c r="E40" s="46" t="str">
        <f t="shared" si="2"/>
        <v/>
      </c>
      <c r="F40" s="47" t="str">
        <f t="shared" si="3"/>
        <v/>
      </c>
      <c r="G40" s="47" t="s">
        <v>368</v>
      </c>
      <c r="H40" s="41" t="s">
        <v>6</v>
      </c>
      <c r="I40" s="20" t="s">
        <v>364</v>
      </c>
      <c r="J40" s="21">
        <v>1451.66</v>
      </c>
      <c r="K40" s="22" t="s">
        <v>4</v>
      </c>
      <c r="L40" s="21">
        <v>15.6</v>
      </c>
      <c r="M40" s="22" t="s">
        <v>179</v>
      </c>
      <c r="N40" s="21">
        <v>0</v>
      </c>
      <c r="O40" s="22" t="s">
        <v>175</v>
      </c>
      <c r="P40" s="23">
        <v>0</v>
      </c>
      <c r="Q40" s="24" t="s">
        <v>176</v>
      </c>
      <c r="R40" s="23">
        <v>100</v>
      </c>
      <c r="S40" s="22" t="s">
        <v>177</v>
      </c>
      <c r="T40" s="23">
        <v>100</v>
      </c>
      <c r="U40" s="22" t="s">
        <v>177</v>
      </c>
      <c r="V40" s="23">
        <v>100</v>
      </c>
      <c r="W40" s="22" t="s">
        <v>177</v>
      </c>
      <c r="X40" s="23">
        <v>0</v>
      </c>
      <c r="Y40" s="22" t="s">
        <v>177</v>
      </c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1">
        <v>0</v>
      </c>
      <c r="AZ40" s="21">
        <v>0</v>
      </c>
      <c r="BA40" s="21">
        <v>0</v>
      </c>
      <c r="BB40" s="21">
        <v>0</v>
      </c>
      <c r="BC40" s="21">
        <v>22.645896</v>
      </c>
      <c r="BD40" s="51" t="str">
        <f t="shared" si="0"/>
        <v/>
      </c>
      <c r="BE40" s="51">
        <f t="shared" si="4"/>
        <v>1.4871207708</v>
      </c>
    </row>
    <row r="41" spans="1:57" ht="30" customHeight="1" x14ac:dyDescent="0.25">
      <c r="A41" s="50">
        <f>IF(C41=C40,"",COUNTIF($A$7:A40,"&gt;0")+1)</f>
        <v>13</v>
      </c>
      <c r="B41" s="3" t="s">
        <v>188</v>
      </c>
      <c r="C41" s="7" t="s">
        <v>22</v>
      </c>
      <c r="D41" s="3" t="s">
        <v>23</v>
      </c>
      <c r="E41" s="46" t="str">
        <f t="shared" si="2"/>
        <v>A</v>
      </c>
      <c r="F41" s="47" t="str">
        <f t="shared" si="3"/>
        <v>TAIP</v>
      </c>
      <c r="G41" s="47" t="s">
        <v>368</v>
      </c>
      <c r="H41" s="41" t="s">
        <v>6</v>
      </c>
      <c r="I41" s="20" t="s">
        <v>172</v>
      </c>
      <c r="J41" s="21">
        <v>1.4999999999999999E-2</v>
      </c>
      <c r="K41" s="22" t="s">
        <v>173</v>
      </c>
      <c r="L41" s="21">
        <v>33.49</v>
      </c>
      <c r="M41" s="22" t="s">
        <v>174</v>
      </c>
      <c r="N41" s="21">
        <v>55.23</v>
      </c>
      <c r="O41" s="22" t="s">
        <v>175</v>
      </c>
      <c r="P41" s="23">
        <v>0</v>
      </c>
      <c r="Q41" s="24" t="s">
        <v>176</v>
      </c>
      <c r="R41" s="23">
        <v>100</v>
      </c>
      <c r="S41" s="22" t="s">
        <v>177</v>
      </c>
      <c r="T41" s="23">
        <v>100</v>
      </c>
      <c r="U41" s="22" t="s">
        <v>177</v>
      </c>
      <c r="V41" s="23">
        <v>0</v>
      </c>
      <c r="W41" s="22" t="s">
        <v>177</v>
      </c>
      <c r="X41" s="23">
        <v>0</v>
      </c>
      <c r="Y41" s="22" t="s">
        <v>177</v>
      </c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1">
        <v>2.7744790499999995E-2</v>
      </c>
      <c r="AZ41" s="21">
        <v>0</v>
      </c>
      <c r="BA41" s="21">
        <v>0</v>
      </c>
      <c r="BB41" s="21">
        <v>5.0234999999999993E-4</v>
      </c>
      <c r="BC41" s="21">
        <v>0</v>
      </c>
      <c r="BD41" s="51">
        <f t="shared" si="0"/>
        <v>2.7744790499999995E-2</v>
      </c>
      <c r="BE41" s="51">
        <f t="shared" si="4"/>
        <v>2.7744790499999995E-2</v>
      </c>
    </row>
    <row r="42" spans="1:57" ht="30" customHeight="1" x14ac:dyDescent="0.25">
      <c r="A42" s="50" t="str">
        <f>IF(C42=C41,"",COUNTIF($A$7:A41,"&gt;0")+1)</f>
        <v/>
      </c>
      <c r="B42" s="3" t="s">
        <v>188</v>
      </c>
      <c r="C42" s="7" t="s">
        <v>22</v>
      </c>
      <c r="D42" s="3" t="s">
        <v>23</v>
      </c>
      <c r="E42" s="46" t="str">
        <f t="shared" si="2"/>
        <v/>
      </c>
      <c r="F42" s="47" t="str">
        <f t="shared" si="3"/>
        <v/>
      </c>
      <c r="G42" s="47" t="s">
        <v>368</v>
      </c>
      <c r="H42" s="41" t="s">
        <v>6</v>
      </c>
      <c r="I42" s="20" t="s">
        <v>186</v>
      </c>
      <c r="J42" s="21">
        <v>9290</v>
      </c>
      <c r="K42" s="22" t="s">
        <v>4</v>
      </c>
      <c r="L42" s="21">
        <v>8.1999999999999993</v>
      </c>
      <c r="M42" s="22" t="s">
        <v>179</v>
      </c>
      <c r="N42" s="21">
        <v>109.9</v>
      </c>
      <c r="O42" s="22" t="s">
        <v>175</v>
      </c>
      <c r="P42" s="23">
        <v>0</v>
      </c>
      <c r="Q42" s="24" t="s">
        <v>176</v>
      </c>
      <c r="R42" s="23">
        <v>100</v>
      </c>
      <c r="S42" s="22" t="s">
        <v>177</v>
      </c>
      <c r="T42" s="23">
        <v>100</v>
      </c>
      <c r="U42" s="22" t="s">
        <v>177</v>
      </c>
      <c r="V42" s="23">
        <v>100</v>
      </c>
      <c r="W42" s="22" t="s">
        <v>177</v>
      </c>
      <c r="X42" s="23">
        <v>0</v>
      </c>
      <c r="Y42" s="22" t="s">
        <v>177</v>
      </c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1">
        <v>0</v>
      </c>
      <c r="AZ42" s="21">
        <v>8371.9621999999999</v>
      </c>
      <c r="BA42" s="21">
        <v>0</v>
      </c>
      <c r="BB42" s="21">
        <v>0</v>
      </c>
      <c r="BC42" s="21">
        <v>76.177999999999997</v>
      </c>
      <c r="BD42" s="51" t="str">
        <f t="shared" si="0"/>
        <v/>
      </c>
      <c r="BE42" s="51">
        <f t="shared" si="4"/>
        <v>2.7744790499999995E-2</v>
      </c>
    </row>
    <row r="43" spans="1:57" ht="30" customHeight="1" x14ac:dyDescent="0.25">
      <c r="A43" s="50">
        <f>IF(C43=C42,"",COUNTIF($A$7:A42,"&gt;0")+1)</f>
        <v>14</v>
      </c>
      <c r="B43" s="3" t="s">
        <v>188</v>
      </c>
      <c r="C43" s="6" t="s">
        <v>24</v>
      </c>
      <c r="D43" s="2" t="s">
        <v>25</v>
      </c>
      <c r="E43" s="52" t="str">
        <f t="shared" si="2"/>
        <v>A</v>
      </c>
      <c r="F43" s="47" t="str">
        <f t="shared" si="3"/>
        <v>TAIP</v>
      </c>
      <c r="G43" s="47" t="s">
        <v>368</v>
      </c>
      <c r="H43" s="41" t="s">
        <v>254</v>
      </c>
      <c r="I43" s="20" t="s">
        <v>304</v>
      </c>
      <c r="J43" s="21">
        <v>10761.138999999999</v>
      </c>
      <c r="K43" s="22" t="s">
        <v>4</v>
      </c>
      <c r="L43" s="21">
        <v>0</v>
      </c>
      <c r="M43" s="22" t="s">
        <v>176</v>
      </c>
      <c r="N43" s="21">
        <v>3.2695000000000002E-2</v>
      </c>
      <c r="O43" s="22" t="s">
        <v>184</v>
      </c>
      <c r="P43" s="23">
        <v>0</v>
      </c>
      <c r="Q43" s="24" t="s">
        <v>176</v>
      </c>
      <c r="R43" s="23">
        <v>100</v>
      </c>
      <c r="S43" s="22" t="s">
        <v>177</v>
      </c>
      <c r="T43" s="23">
        <v>100</v>
      </c>
      <c r="U43" s="22" t="s">
        <v>177</v>
      </c>
      <c r="V43" s="23">
        <v>0</v>
      </c>
      <c r="W43" s="22" t="s">
        <v>177</v>
      </c>
      <c r="X43" s="23">
        <v>0</v>
      </c>
      <c r="Y43" s="22" t="s">
        <v>177</v>
      </c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1">
        <v>351.83543960499998</v>
      </c>
      <c r="AZ43" s="21">
        <v>0</v>
      </c>
      <c r="BA43" s="21">
        <v>0</v>
      </c>
      <c r="BB43" s="21">
        <v>0</v>
      </c>
      <c r="BC43" s="21">
        <v>0</v>
      </c>
      <c r="BD43" s="51">
        <f t="shared" si="0"/>
        <v>591.55918088019996</v>
      </c>
      <c r="BE43" s="51">
        <f t="shared" si="4"/>
        <v>591.55918088019996</v>
      </c>
    </row>
    <row r="44" spans="1:57" ht="30" customHeight="1" x14ac:dyDescent="0.25">
      <c r="A44" s="50" t="str">
        <f>IF(C44=C43,"",COUNTIF($A$7:A43,"&gt;0")+1)</f>
        <v/>
      </c>
      <c r="B44" s="3" t="s">
        <v>188</v>
      </c>
      <c r="C44" s="7" t="s">
        <v>24</v>
      </c>
      <c r="D44" s="3" t="s">
        <v>25</v>
      </c>
      <c r="E44" s="46" t="str">
        <f t="shared" si="2"/>
        <v/>
      </c>
      <c r="F44" s="47" t="str">
        <f t="shared" si="3"/>
        <v/>
      </c>
      <c r="G44" s="47" t="s">
        <v>366</v>
      </c>
      <c r="H44" s="41" t="s">
        <v>254</v>
      </c>
      <c r="I44" s="20" t="s">
        <v>305</v>
      </c>
      <c r="J44" s="21">
        <v>10761.138999999999</v>
      </c>
      <c r="K44" s="22" t="s">
        <v>4</v>
      </c>
      <c r="L44" s="21">
        <v>0</v>
      </c>
      <c r="M44" s="22" t="s">
        <v>176</v>
      </c>
      <c r="N44" s="21">
        <v>2.2276799999999999E-2</v>
      </c>
      <c r="O44" s="22" t="s">
        <v>184</v>
      </c>
      <c r="P44" s="23">
        <v>0</v>
      </c>
      <c r="Q44" s="24" t="s">
        <v>176</v>
      </c>
      <c r="R44" s="23">
        <v>100</v>
      </c>
      <c r="S44" s="22" t="s">
        <v>177</v>
      </c>
      <c r="T44" s="23">
        <v>100</v>
      </c>
      <c r="U44" s="22" t="s">
        <v>177</v>
      </c>
      <c r="V44" s="23">
        <v>0</v>
      </c>
      <c r="W44" s="22" t="s">
        <v>177</v>
      </c>
      <c r="X44" s="23">
        <v>0</v>
      </c>
      <c r="Y44" s="22" t="s">
        <v>177</v>
      </c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1">
        <v>239.72374127519998</v>
      </c>
      <c r="AZ44" s="21">
        <v>0</v>
      </c>
      <c r="BA44" s="21">
        <v>0</v>
      </c>
      <c r="BB44" s="21">
        <v>0</v>
      </c>
      <c r="BC44" s="21">
        <v>0</v>
      </c>
      <c r="BD44" s="51" t="str">
        <f t="shared" si="0"/>
        <v/>
      </c>
      <c r="BE44" s="51">
        <f t="shared" si="4"/>
        <v>591.55918088019996</v>
      </c>
    </row>
    <row r="45" spans="1:57" ht="30" customHeight="1" x14ac:dyDescent="0.25">
      <c r="A45" s="50" t="str">
        <f>IF(C45=C44,"",COUNTIF($A$7:A44,"&gt;0")+1)</f>
        <v/>
      </c>
      <c r="B45" s="3" t="s">
        <v>188</v>
      </c>
      <c r="C45" s="7" t="s">
        <v>24</v>
      </c>
      <c r="D45" s="3" t="s">
        <v>25</v>
      </c>
      <c r="E45" s="46" t="str">
        <f t="shared" si="2"/>
        <v/>
      </c>
      <c r="F45" s="47" t="str">
        <f t="shared" si="3"/>
        <v/>
      </c>
      <c r="G45" s="47" t="s">
        <v>366</v>
      </c>
      <c r="H45" s="41" t="s">
        <v>6</v>
      </c>
      <c r="I45" s="20" t="s">
        <v>227</v>
      </c>
      <c r="J45" s="21">
        <v>4134</v>
      </c>
      <c r="K45" s="22" t="s">
        <v>4</v>
      </c>
      <c r="L45" s="21">
        <v>10.199999999999999</v>
      </c>
      <c r="M45" s="22" t="s">
        <v>179</v>
      </c>
      <c r="N45" s="21">
        <v>0</v>
      </c>
      <c r="O45" s="22" t="s">
        <v>175</v>
      </c>
      <c r="P45" s="23">
        <v>0</v>
      </c>
      <c r="Q45" s="24" t="s">
        <v>176</v>
      </c>
      <c r="R45" s="23">
        <v>100</v>
      </c>
      <c r="S45" s="22" t="s">
        <v>177</v>
      </c>
      <c r="T45" s="23">
        <v>100</v>
      </c>
      <c r="U45" s="22" t="s">
        <v>177</v>
      </c>
      <c r="V45" s="23">
        <v>0</v>
      </c>
      <c r="W45" s="22" t="s">
        <v>177</v>
      </c>
      <c r="X45" s="23">
        <v>0</v>
      </c>
      <c r="Y45" s="22" t="s">
        <v>177</v>
      </c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1">
        <v>0</v>
      </c>
      <c r="AZ45" s="21">
        <v>0</v>
      </c>
      <c r="BA45" s="21">
        <v>0</v>
      </c>
      <c r="BB45" s="21">
        <v>42.166799999999995</v>
      </c>
      <c r="BC45" s="21">
        <v>0</v>
      </c>
      <c r="BD45" s="51" t="str">
        <f t="shared" si="0"/>
        <v/>
      </c>
      <c r="BE45" s="51">
        <f t="shared" si="4"/>
        <v>591.55918088019996</v>
      </c>
    </row>
    <row r="46" spans="1:57" ht="30" customHeight="1" x14ac:dyDescent="0.25">
      <c r="A46" s="50">
        <f>IF(C46=C45,"",COUNTIF($A$7:A45,"&gt;0")+1)</f>
        <v>15</v>
      </c>
      <c r="B46" s="3" t="s">
        <v>188</v>
      </c>
      <c r="C46" s="7" t="s">
        <v>245</v>
      </c>
      <c r="D46" s="3" t="s">
        <v>26</v>
      </c>
      <c r="E46" s="46" t="str">
        <f t="shared" si="2"/>
        <v>B</v>
      </c>
      <c r="F46" s="47" t="str">
        <f t="shared" si="3"/>
        <v/>
      </c>
      <c r="G46" s="47" t="s">
        <v>369</v>
      </c>
      <c r="H46" s="41" t="s">
        <v>6</v>
      </c>
      <c r="I46" s="20" t="s">
        <v>172</v>
      </c>
      <c r="J46" s="21">
        <v>104792.19</v>
      </c>
      <c r="K46" s="22" t="s">
        <v>173</v>
      </c>
      <c r="L46" s="21">
        <v>33.869199999999999</v>
      </c>
      <c r="M46" s="22" t="s">
        <v>174</v>
      </c>
      <c r="N46" s="21">
        <v>55.2575</v>
      </c>
      <c r="O46" s="22" t="s">
        <v>175</v>
      </c>
      <c r="P46" s="23">
        <v>0</v>
      </c>
      <c r="Q46" s="22" t="s">
        <v>176</v>
      </c>
      <c r="R46" s="23">
        <v>100</v>
      </c>
      <c r="S46" s="22" t="s">
        <v>177</v>
      </c>
      <c r="T46" s="23">
        <v>100</v>
      </c>
      <c r="U46" s="22" t="s">
        <v>177</v>
      </c>
      <c r="V46" s="23">
        <v>0</v>
      </c>
      <c r="W46" s="22" t="s">
        <v>177</v>
      </c>
      <c r="X46" s="23">
        <v>0</v>
      </c>
      <c r="Y46" s="22" t="s">
        <v>177</v>
      </c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1">
        <v>196121.44640283863</v>
      </c>
      <c r="AZ46" s="21">
        <v>0</v>
      </c>
      <c r="BA46" s="21">
        <v>0</v>
      </c>
      <c r="BB46" s="21">
        <v>3549.2276415479996</v>
      </c>
      <c r="BC46" s="21">
        <v>0</v>
      </c>
      <c r="BD46" s="51">
        <f t="shared" si="0"/>
        <v>196649.91792283862</v>
      </c>
      <c r="BE46" s="51">
        <f t="shared" si="4"/>
        <v>196649.91792283862</v>
      </c>
    </row>
    <row r="47" spans="1:57" ht="30" customHeight="1" x14ac:dyDescent="0.25">
      <c r="A47" s="50" t="str">
        <f>IF(C47=C46,"",COUNTIF($A$7:A46,"&gt;0")+1)</f>
        <v/>
      </c>
      <c r="B47" s="3" t="s">
        <v>188</v>
      </c>
      <c r="C47" s="6" t="s">
        <v>245</v>
      </c>
      <c r="D47" s="2" t="s">
        <v>26</v>
      </c>
      <c r="E47" s="46" t="str">
        <f t="shared" si="2"/>
        <v/>
      </c>
      <c r="F47" s="47" t="str">
        <f t="shared" si="3"/>
        <v/>
      </c>
      <c r="G47" s="47" t="s">
        <v>368</v>
      </c>
      <c r="H47" s="41" t="s">
        <v>6</v>
      </c>
      <c r="I47" s="20" t="s">
        <v>219</v>
      </c>
      <c r="J47" s="21">
        <v>170</v>
      </c>
      <c r="K47" s="22" t="s">
        <v>4</v>
      </c>
      <c r="L47" s="21">
        <v>40.06</v>
      </c>
      <c r="M47" s="22" t="s">
        <v>179</v>
      </c>
      <c r="N47" s="21">
        <v>77.599999999999994</v>
      </c>
      <c r="O47" s="22" t="s">
        <v>175</v>
      </c>
      <c r="P47" s="23">
        <v>0</v>
      </c>
      <c r="Q47" s="24" t="s">
        <v>176</v>
      </c>
      <c r="R47" s="23">
        <v>100</v>
      </c>
      <c r="S47" s="22" t="s">
        <v>177</v>
      </c>
      <c r="T47" s="23">
        <v>100</v>
      </c>
      <c r="U47" s="22" t="s">
        <v>177</v>
      </c>
      <c r="V47" s="23">
        <v>0</v>
      </c>
      <c r="W47" s="22" t="s">
        <v>177</v>
      </c>
      <c r="X47" s="23">
        <v>0</v>
      </c>
      <c r="Y47" s="22" t="s">
        <v>177</v>
      </c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1">
        <v>528.47152000000006</v>
      </c>
      <c r="AZ47" s="21">
        <v>0</v>
      </c>
      <c r="BA47" s="21">
        <v>0</v>
      </c>
      <c r="BB47" s="21">
        <v>6.8102000000000009</v>
      </c>
      <c r="BC47" s="21">
        <v>0</v>
      </c>
      <c r="BD47" s="51" t="str">
        <f t="shared" si="0"/>
        <v/>
      </c>
      <c r="BE47" s="51">
        <f t="shared" si="4"/>
        <v>196649.91792283862</v>
      </c>
    </row>
    <row r="48" spans="1:57" ht="30" customHeight="1" x14ac:dyDescent="0.25">
      <c r="A48" s="50" t="str">
        <f>IF(C48=C47,"",COUNTIF($A$7:A47,"&gt;0")+1)</f>
        <v/>
      </c>
      <c r="B48" s="3" t="s">
        <v>188</v>
      </c>
      <c r="C48" s="6" t="s">
        <v>245</v>
      </c>
      <c r="D48" s="2" t="s">
        <v>26</v>
      </c>
      <c r="E48" s="46" t="str">
        <f t="shared" si="2"/>
        <v/>
      </c>
      <c r="F48" s="47" t="str">
        <f t="shared" si="3"/>
        <v/>
      </c>
      <c r="G48" s="47" t="s">
        <v>368</v>
      </c>
      <c r="H48" s="41" t="s">
        <v>6</v>
      </c>
      <c r="I48" s="20" t="s">
        <v>227</v>
      </c>
      <c r="J48" s="21">
        <v>212718.72</v>
      </c>
      <c r="K48" s="22" t="s">
        <v>4</v>
      </c>
      <c r="L48" s="21">
        <v>15.6</v>
      </c>
      <c r="M48" s="22" t="s">
        <v>179</v>
      </c>
      <c r="N48" s="21">
        <v>0</v>
      </c>
      <c r="O48" s="22" t="s">
        <v>175</v>
      </c>
      <c r="P48" s="23">
        <v>0</v>
      </c>
      <c r="Q48" s="24" t="s">
        <v>176</v>
      </c>
      <c r="R48" s="23">
        <v>100</v>
      </c>
      <c r="S48" s="22" t="s">
        <v>177</v>
      </c>
      <c r="T48" s="23">
        <v>100</v>
      </c>
      <c r="U48" s="22" t="s">
        <v>177</v>
      </c>
      <c r="V48" s="23">
        <v>100</v>
      </c>
      <c r="W48" s="22" t="s">
        <v>177</v>
      </c>
      <c r="X48" s="23">
        <v>0</v>
      </c>
      <c r="Y48" s="22" t="s">
        <v>177</v>
      </c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1">
        <v>0</v>
      </c>
      <c r="AZ48" s="21">
        <v>0</v>
      </c>
      <c r="BA48" s="21">
        <v>0</v>
      </c>
      <c r="BB48" s="21">
        <v>0</v>
      </c>
      <c r="BC48" s="21">
        <v>3318.4120320000002</v>
      </c>
      <c r="BD48" s="51" t="str">
        <f t="shared" si="0"/>
        <v/>
      </c>
      <c r="BE48" s="51">
        <f t="shared" si="4"/>
        <v>196649.91792283862</v>
      </c>
    </row>
    <row r="49" spans="1:57" ht="30" customHeight="1" x14ac:dyDescent="0.25">
      <c r="A49" s="50" t="str">
        <f>IF(C49=C48,"",COUNTIF($A$7:A48,"&gt;0")+1)</f>
        <v/>
      </c>
      <c r="B49" s="3" t="s">
        <v>188</v>
      </c>
      <c r="C49" s="6" t="s">
        <v>245</v>
      </c>
      <c r="D49" s="2" t="s">
        <v>26</v>
      </c>
      <c r="E49" s="46" t="str">
        <f t="shared" si="2"/>
        <v/>
      </c>
      <c r="F49" s="47" t="str">
        <f t="shared" si="3"/>
        <v/>
      </c>
      <c r="G49" s="47" t="s">
        <v>368</v>
      </c>
      <c r="H49" s="41" t="s">
        <v>6</v>
      </c>
      <c r="I49" s="20" t="s">
        <v>225</v>
      </c>
      <c r="J49" s="21">
        <v>0</v>
      </c>
      <c r="K49" s="22" t="s">
        <v>4</v>
      </c>
      <c r="L49" s="21">
        <v>11.72</v>
      </c>
      <c r="M49" s="22" t="s">
        <v>179</v>
      </c>
      <c r="N49" s="21">
        <v>104.34</v>
      </c>
      <c r="O49" s="22" t="s">
        <v>175</v>
      </c>
      <c r="P49" s="23">
        <v>0</v>
      </c>
      <c r="Q49" s="22" t="s">
        <v>176</v>
      </c>
      <c r="R49" s="23">
        <v>100</v>
      </c>
      <c r="S49" s="22" t="s">
        <v>177</v>
      </c>
      <c r="T49" s="23">
        <v>100</v>
      </c>
      <c r="U49" s="22" t="s">
        <v>177</v>
      </c>
      <c r="V49" s="23">
        <v>0</v>
      </c>
      <c r="W49" s="22" t="s">
        <v>177</v>
      </c>
      <c r="X49" s="23">
        <v>0</v>
      </c>
      <c r="Y49" s="22" t="s">
        <v>177</v>
      </c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51" t="str">
        <f t="shared" si="0"/>
        <v/>
      </c>
      <c r="BE49" s="51">
        <f t="shared" si="4"/>
        <v>196649.91792283862</v>
      </c>
    </row>
    <row r="50" spans="1:57" ht="30" customHeight="1" x14ac:dyDescent="0.25">
      <c r="A50" s="50">
        <f>IF(C50=C49,"",COUNTIF($A$7:A49,"&gt;0")+1)</f>
        <v>16</v>
      </c>
      <c r="B50" s="3" t="s">
        <v>188</v>
      </c>
      <c r="C50" s="6" t="s">
        <v>246</v>
      </c>
      <c r="D50" s="2" t="s">
        <v>27</v>
      </c>
      <c r="E50" s="46" t="str">
        <f t="shared" si="2"/>
        <v>B</v>
      </c>
      <c r="F50" s="47" t="str">
        <f t="shared" si="3"/>
        <v/>
      </c>
      <c r="G50" s="47" t="s">
        <v>368</v>
      </c>
      <c r="H50" s="41" t="s">
        <v>6</v>
      </c>
      <c r="I50" s="20" t="s">
        <v>172</v>
      </c>
      <c r="J50" s="21">
        <v>87513.54</v>
      </c>
      <c r="K50" s="22" t="s">
        <v>173</v>
      </c>
      <c r="L50" s="21">
        <v>33.833500000000001</v>
      </c>
      <c r="M50" s="22" t="s">
        <v>174</v>
      </c>
      <c r="N50" s="21">
        <v>55.179299999999998</v>
      </c>
      <c r="O50" s="22" t="s">
        <v>175</v>
      </c>
      <c r="P50" s="23">
        <v>0</v>
      </c>
      <c r="Q50" s="24" t="s">
        <v>176</v>
      </c>
      <c r="R50" s="23">
        <v>100</v>
      </c>
      <c r="S50" s="22" t="s">
        <v>177</v>
      </c>
      <c r="T50" s="23">
        <v>100</v>
      </c>
      <c r="U50" s="22" t="s">
        <v>177</v>
      </c>
      <c r="V50" s="23">
        <v>0</v>
      </c>
      <c r="W50" s="22" t="s">
        <v>177</v>
      </c>
      <c r="X50" s="23">
        <v>0</v>
      </c>
      <c r="Y50" s="22" t="s">
        <v>177</v>
      </c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1">
        <v>163379.80201890727</v>
      </c>
      <c r="AZ50" s="21">
        <v>0</v>
      </c>
      <c r="BA50" s="21">
        <v>0</v>
      </c>
      <c r="BB50" s="21">
        <v>2960.8893555899999</v>
      </c>
      <c r="BC50" s="21">
        <v>0</v>
      </c>
      <c r="BD50" s="51">
        <f t="shared" si="0"/>
        <v>193319.39851845926</v>
      </c>
      <c r="BE50" s="51">
        <f t="shared" si="4"/>
        <v>193319.39851845926</v>
      </c>
    </row>
    <row r="51" spans="1:57" ht="30" customHeight="1" x14ac:dyDescent="0.25">
      <c r="A51" s="50" t="str">
        <f>IF(C51=C50,"",COUNTIF($A$7:A50,"&gt;0")+1)</f>
        <v/>
      </c>
      <c r="B51" s="3" t="s">
        <v>188</v>
      </c>
      <c r="C51" s="7" t="s">
        <v>246</v>
      </c>
      <c r="D51" s="3" t="s">
        <v>27</v>
      </c>
      <c r="E51" s="46" t="str">
        <f t="shared" si="2"/>
        <v/>
      </c>
      <c r="F51" s="47" t="str">
        <f t="shared" si="3"/>
        <v/>
      </c>
      <c r="G51" s="47" t="s">
        <v>368</v>
      </c>
      <c r="H51" s="41" t="s">
        <v>6</v>
      </c>
      <c r="I51" s="20" t="s">
        <v>219</v>
      </c>
      <c r="J51" s="21">
        <v>9631.0419999999995</v>
      </c>
      <c r="K51" s="22" t="s">
        <v>4</v>
      </c>
      <c r="L51" s="21">
        <v>40.06</v>
      </c>
      <c r="M51" s="22" t="s">
        <v>179</v>
      </c>
      <c r="N51" s="21">
        <v>77.599999999999994</v>
      </c>
      <c r="O51" s="22" t="s">
        <v>175</v>
      </c>
      <c r="P51" s="23">
        <v>0</v>
      </c>
      <c r="Q51" s="24" t="s">
        <v>176</v>
      </c>
      <c r="R51" s="23">
        <v>100</v>
      </c>
      <c r="S51" s="22" t="s">
        <v>177</v>
      </c>
      <c r="T51" s="23">
        <v>100</v>
      </c>
      <c r="U51" s="22" t="s">
        <v>177</v>
      </c>
      <c r="V51" s="23">
        <v>0</v>
      </c>
      <c r="W51" s="22" t="s">
        <v>177</v>
      </c>
      <c r="X51" s="23">
        <v>0</v>
      </c>
      <c r="Y51" s="22" t="s">
        <v>177</v>
      </c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1">
        <v>29939.596499552001</v>
      </c>
      <c r="AZ51" s="21">
        <v>0</v>
      </c>
      <c r="BA51" s="21">
        <v>0</v>
      </c>
      <c r="BB51" s="21">
        <v>385.81954252000003</v>
      </c>
      <c r="BC51" s="21">
        <v>0</v>
      </c>
      <c r="BD51" s="51" t="str">
        <f t="shared" si="0"/>
        <v/>
      </c>
      <c r="BE51" s="51">
        <f t="shared" si="4"/>
        <v>193319.39851845926</v>
      </c>
    </row>
    <row r="52" spans="1:57" ht="30" customHeight="1" x14ac:dyDescent="0.25">
      <c r="A52" s="50">
        <f>IF(C52=C51,"",COUNTIF($A$7:A51,"&gt;0")+1)</f>
        <v>17</v>
      </c>
      <c r="B52" s="3" t="s">
        <v>188</v>
      </c>
      <c r="C52" s="7" t="s">
        <v>247</v>
      </c>
      <c r="D52" s="3" t="s">
        <v>28</v>
      </c>
      <c r="E52" s="46" t="str">
        <f t="shared" si="2"/>
        <v>A</v>
      </c>
      <c r="F52" s="47" t="str">
        <f t="shared" si="3"/>
        <v>TAIP</v>
      </c>
      <c r="G52" s="47" t="s">
        <v>368</v>
      </c>
      <c r="H52" s="41" t="s">
        <v>6</v>
      </c>
      <c r="I52" s="20" t="s">
        <v>172</v>
      </c>
      <c r="J52" s="21">
        <v>2195.3229999999999</v>
      </c>
      <c r="K52" s="22" t="s">
        <v>173</v>
      </c>
      <c r="L52" s="21">
        <v>33.49</v>
      </c>
      <c r="M52" s="22" t="s">
        <v>174</v>
      </c>
      <c r="N52" s="21">
        <v>55.23</v>
      </c>
      <c r="O52" s="22" t="s">
        <v>175</v>
      </c>
      <c r="P52" s="23">
        <v>0</v>
      </c>
      <c r="Q52" s="24" t="s">
        <v>176</v>
      </c>
      <c r="R52" s="23">
        <v>100</v>
      </c>
      <c r="S52" s="22" t="s">
        <v>177</v>
      </c>
      <c r="T52" s="23">
        <v>100</v>
      </c>
      <c r="U52" s="22" t="s">
        <v>177</v>
      </c>
      <c r="V52" s="23">
        <v>0</v>
      </c>
      <c r="W52" s="22" t="s">
        <v>177</v>
      </c>
      <c r="X52" s="23">
        <v>0</v>
      </c>
      <c r="Y52" s="22" t="s">
        <v>177</v>
      </c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1">
        <v>4060.5851143220998</v>
      </c>
      <c r="AZ52" s="21">
        <v>0</v>
      </c>
      <c r="BA52" s="21">
        <v>0</v>
      </c>
      <c r="BB52" s="21">
        <v>73.521367269999999</v>
      </c>
      <c r="BC52" s="21">
        <v>0</v>
      </c>
      <c r="BD52" s="51">
        <f t="shared" si="0"/>
        <v>4358.3891100723995</v>
      </c>
      <c r="BE52" s="51">
        <f t="shared" si="4"/>
        <v>4358.3891100723995</v>
      </c>
    </row>
    <row r="53" spans="1:57" ht="30" customHeight="1" x14ac:dyDescent="0.25">
      <c r="A53" s="50" t="str">
        <f>IF(C53=C52,"",COUNTIF($A$7:A52,"&gt;0")+1)</f>
        <v/>
      </c>
      <c r="B53" s="3" t="s">
        <v>188</v>
      </c>
      <c r="C53" s="6" t="s">
        <v>247</v>
      </c>
      <c r="D53" s="2" t="s">
        <v>28</v>
      </c>
      <c r="E53" s="46" t="str">
        <f t="shared" si="2"/>
        <v/>
      </c>
      <c r="F53" s="47" t="str">
        <f t="shared" si="3"/>
        <v/>
      </c>
      <c r="G53" s="47" t="s">
        <v>368</v>
      </c>
      <c r="H53" s="41" t="s">
        <v>6</v>
      </c>
      <c r="I53" s="20" t="s">
        <v>219</v>
      </c>
      <c r="J53" s="21">
        <v>0</v>
      </c>
      <c r="K53" s="22" t="s">
        <v>4</v>
      </c>
      <c r="L53" s="21">
        <v>40.06</v>
      </c>
      <c r="M53" s="22" t="s">
        <v>179</v>
      </c>
      <c r="N53" s="21">
        <v>77.599999999999994</v>
      </c>
      <c r="O53" s="22" t="s">
        <v>175</v>
      </c>
      <c r="P53" s="23">
        <v>0</v>
      </c>
      <c r="Q53" s="24" t="s">
        <v>176</v>
      </c>
      <c r="R53" s="23">
        <v>100</v>
      </c>
      <c r="S53" s="22" t="s">
        <v>177</v>
      </c>
      <c r="T53" s="23">
        <v>100</v>
      </c>
      <c r="U53" s="22" t="s">
        <v>177</v>
      </c>
      <c r="V53" s="23">
        <v>0</v>
      </c>
      <c r="W53" s="22" t="s">
        <v>177</v>
      </c>
      <c r="X53" s="23">
        <v>0</v>
      </c>
      <c r="Y53" s="22" t="s">
        <v>177</v>
      </c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51" t="str">
        <f t="shared" si="0"/>
        <v/>
      </c>
      <c r="BE53" s="51">
        <f t="shared" si="4"/>
        <v>4358.3891100723995</v>
      </c>
    </row>
    <row r="54" spans="1:57" ht="30" customHeight="1" x14ac:dyDescent="0.25">
      <c r="A54" s="50" t="str">
        <f>IF(C54=C53,"",COUNTIF($A$7:A53,"&gt;0")+1)</f>
        <v/>
      </c>
      <c r="B54" s="3" t="s">
        <v>188</v>
      </c>
      <c r="C54" s="6" t="s">
        <v>247</v>
      </c>
      <c r="D54" s="2" t="s">
        <v>28</v>
      </c>
      <c r="E54" s="46" t="str">
        <f t="shared" si="2"/>
        <v/>
      </c>
      <c r="F54" s="47" t="str">
        <f t="shared" si="3"/>
        <v/>
      </c>
      <c r="G54" s="47" t="s">
        <v>368</v>
      </c>
      <c r="H54" s="41" t="s">
        <v>6</v>
      </c>
      <c r="I54" s="20" t="s">
        <v>248</v>
      </c>
      <c r="J54" s="21">
        <v>94.861000000000004</v>
      </c>
      <c r="K54" s="22" t="s">
        <v>4</v>
      </c>
      <c r="L54" s="21">
        <v>43.07</v>
      </c>
      <c r="M54" s="22" t="s">
        <v>179</v>
      </c>
      <c r="N54" s="21">
        <v>72.89</v>
      </c>
      <c r="O54" s="22" t="s">
        <v>175</v>
      </c>
      <c r="P54" s="23">
        <v>0</v>
      </c>
      <c r="Q54" s="24" t="s">
        <v>176</v>
      </c>
      <c r="R54" s="23">
        <v>100</v>
      </c>
      <c r="S54" s="22" t="s">
        <v>177</v>
      </c>
      <c r="T54" s="23">
        <v>100</v>
      </c>
      <c r="U54" s="22" t="s">
        <v>177</v>
      </c>
      <c r="V54" s="23">
        <v>0</v>
      </c>
      <c r="W54" s="22" t="s">
        <v>177</v>
      </c>
      <c r="X54" s="23">
        <v>0</v>
      </c>
      <c r="Y54" s="22" t="s">
        <v>177</v>
      </c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1">
        <v>297.80399575029998</v>
      </c>
      <c r="AZ54" s="21">
        <v>0</v>
      </c>
      <c r="BA54" s="21">
        <v>0</v>
      </c>
      <c r="BB54" s="21">
        <v>4.0856632700000004</v>
      </c>
      <c r="BC54" s="21">
        <v>0</v>
      </c>
      <c r="BD54" s="51" t="str">
        <f t="shared" si="0"/>
        <v/>
      </c>
      <c r="BE54" s="51">
        <f t="shared" si="4"/>
        <v>4358.3891100723995</v>
      </c>
    </row>
    <row r="55" spans="1:57" ht="30" customHeight="1" x14ac:dyDescent="0.25">
      <c r="A55" s="50" t="str">
        <f>IF(C55=C54,"",COUNTIF($A$7:A54,"&gt;0")+1)</f>
        <v/>
      </c>
      <c r="B55" s="3" t="s">
        <v>188</v>
      </c>
      <c r="C55" s="6" t="s">
        <v>247</v>
      </c>
      <c r="D55" s="2" t="s">
        <v>28</v>
      </c>
      <c r="E55" s="46" t="str">
        <f t="shared" si="2"/>
        <v/>
      </c>
      <c r="F55" s="47" t="str">
        <f t="shared" si="3"/>
        <v/>
      </c>
      <c r="G55" s="47" t="s">
        <v>368</v>
      </c>
      <c r="H55" s="41" t="s">
        <v>6</v>
      </c>
      <c r="I55" s="20" t="s">
        <v>249</v>
      </c>
      <c r="J55" s="21">
        <v>18722.189999999999</v>
      </c>
      <c r="K55" s="22" t="s">
        <v>4</v>
      </c>
      <c r="L55" s="21">
        <v>15.6</v>
      </c>
      <c r="M55" s="22" t="s">
        <v>179</v>
      </c>
      <c r="N55" s="21">
        <v>0</v>
      </c>
      <c r="O55" s="22" t="s">
        <v>175</v>
      </c>
      <c r="P55" s="23">
        <v>0</v>
      </c>
      <c r="Q55" s="24" t="s">
        <v>176</v>
      </c>
      <c r="R55" s="23">
        <v>100</v>
      </c>
      <c r="S55" s="22" t="s">
        <v>177</v>
      </c>
      <c r="T55" s="23">
        <v>100</v>
      </c>
      <c r="U55" s="22" t="s">
        <v>177</v>
      </c>
      <c r="V55" s="23">
        <v>100</v>
      </c>
      <c r="W55" s="22" t="s">
        <v>177</v>
      </c>
      <c r="X55" s="23">
        <v>0</v>
      </c>
      <c r="Y55" s="22" t="s">
        <v>177</v>
      </c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1">
        <v>0</v>
      </c>
      <c r="AZ55" s="21">
        <v>0</v>
      </c>
      <c r="BA55" s="21">
        <v>0</v>
      </c>
      <c r="BB55" s="21">
        <v>0</v>
      </c>
      <c r="BC55" s="21">
        <v>292.06616400000001</v>
      </c>
      <c r="BD55" s="51" t="str">
        <f t="shared" si="0"/>
        <v/>
      </c>
      <c r="BE55" s="51">
        <f t="shared" si="4"/>
        <v>4358.3891100723995</v>
      </c>
    </row>
    <row r="56" spans="1:57" ht="30" customHeight="1" x14ac:dyDescent="0.25">
      <c r="A56" s="50">
        <f>IF(C56=C55,"",COUNTIF($A$7:A55,"&gt;0")+1)</f>
        <v>18</v>
      </c>
      <c r="B56" s="3" t="s">
        <v>188</v>
      </c>
      <c r="C56" s="6" t="s">
        <v>251</v>
      </c>
      <c r="D56" s="2" t="s">
        <v>29</v>
      </c>
      <c r="E56" s="46" t="str">
        <f t="shared" si="2"/>
        <v>A</v>
      </c>
      <c r="F56" s="47" t="str">
        <f t="shared" si="3"/>
        <v>TAIP</v>
      </c>
      <c r="G56" s="47" t="s">
        <v>368</v>
      </c>
      <c r="H56" s="41" t="s">
        <v>6</v>
      </c>
      <c r="I56" s="20" t="s">
        <v>172</v>
      </c>
      <c r="J56" s="21">
        <v>2.3519999999999999</v>
      </c>
      <c r="K56" s="22" t="s">
        <v>173</v>
      </c>
      <c r="L56" s="21">
        <v>33.49</v>
      </c>
      <c r="M56" s="22" t="s">
        <v>174</v>
      </c>
      <c r="N56" s="21">
        <v>55.23</v>
      </c>
      <c r="O56" s="22" t="s">
        <v>175</v>
      </c>
      <c r="P56" s="23">
        <v>0</v>
      </c>
      <c r="Q56" s="22" t="s">
        <v>176</v>
      </c>
      <c r="R56" s="23">
        <v>100</v>
      </c>
      <c r="S56" s="22" t="s">
        <v>177</v>
      </c>
      <c r="T56" s="23">
        <v>100</v>
      </c>
      <c r="U56" s="22" t="s">
        <v>177</v>
      </c>
      <c r="V56" s="23">
        <v>0</v>
      </c>
      <c r="W56" s="22" t="s">
        <v>177</v>
      </c>
      <c r="X56" s="23">
        <v>0</v>
      </c>
      <c r="Y56" s="22" t="s">
        <v>177</v>
      </c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1">
        <v>4.350383150399999</v>
      </c>
      <c r="AZ56" s="21">
        <v>0</v>
      </c>
      <c r="BA56" s="21">
        <v>0</v>
      </c>
      <c r="BB56" s="21">
        <v>7.8768480000000002E-2</v>
      </c>
      <c r="BC56" s="21">
        <v>0</v>
      </c>
      <c r="BD56" s="51">
        <f t="shared" si="0"/>
        <v>4.350383150399999</v>
      </c>
      <c r="BE56" s="51">
        <f t="shared" si="4"/>
        <v>4.350383150399999</v>
      </c>
    </row>
    <row r="57" spans="1:57" ht="30" customHeight="1" x14ac:dyDescent="0.25">
      <c r="A57" s="50">
        <f>IF(C57=C56,"",COUNTIF($A$7:A56,"&gt;0")+1)</f>
        <v>19</v>
      </c>
      <c r="B57" s="3" t="s">
        <v>188</v>
      </c>
      <c r="C57" s="7" t="s">
        <v>250</v>
      </c>
      <c r="D57" s="3" t="s">
        <v>30</v>
      </c>
      <c r="E57" s="46" t="str">
        <f t="shared" si="2"/>
        <v>A</v>
      </c>
      <c r="F57" s="47" t="str">
        <f t="shared" si="3"/>
        <v>TAIP</v>
      </c>
      <c r="G57" s="47" t="s">
        <v>368</v>
      </c>
      <c r="H57" s="41" t="s">
        <v>6</v>
      </c>
      <c r="I57" s="20" t="s">
        <v>172</v>
      </c>
      <c r="J57" s="21">
        <v>461.02499999999998</v>
      </c>
      <c r="K57" s="22" t="s">
        <v>173</v>
      </c>
      <c r="L57" s="21">
        <v>33.911900000000003</v>
      </c>
      <c r="M57" s="22" t="s">
        <v>174</v>
      </c>
      <c r="N57" s="21">
        <v>55.207299999999996</v>
      </c>
      <c r="O57" s="22" t="s">
        <v>175</v>
      </c>
      <c r="P57" s="23">
        <v>0</v>
      </c>
      <c r="Q57" s="24" t="s">
        <v>176</v>
      </c>
      <c r="R57" s="23">
        <v>100</v>
      </c>
      <c r="S57" s="22" t="s">
        <v>177</v>
      </c>
      <c r="T57" s="23">
        <v>100</v>
      </c>
      <c r="U57" s="22" t="s">
        <v>177</v>
      </c>
      <c r="V57" s="23">
        <v>0</v>
      </c>
      <c r="W57" s="22" t="s">
        <v>177</v>
      </c>
      <c r="X57" s="23">
        <v>0</v>
      </c>
      <c r="Y57" s="22" t="s">
        <v>177</v>
      </c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1">
        <v>863.12383000799173</v>
      </c>
      <c r="AZ57" s="21">
        <v>0</v>
      </c>
      <c r="BA57" s="21">
        <v>0</v>
      </c>
      <c r="BB57" s="21">
        <v>15.634233697499999</v>
      </c>
      <c r="BC57" s="21">
        <v>0</v>
      </c>
      <c r="BD57" s="51">
        <f t="shared" si="0"/>
        <v>863.12383000799173</v>
      </c>
      <c r="BE57" s="51">
        <f t="shared" si="4"/>
        <v>863.12383000799173</v>
      </c>
    </row>
    <row r="58" spans="1:57" ht="30" customHeight="1" x14ac:dyDescent="0.25">
      <c r="A58" s="50">
        <f>IF(C58=C57,"",COUNTIF($A$7:A57,"&gt;0")+1)</f>
        <v>20</v>
      </c>
      <c r="B58" s="3" t="s">
        <v>188</v>
      </c>
      <c r="C58" s="6" t="s">
        <v>31</v>
      </c>
      <c r="D58" s="2" t="s">
        <v>32</v>
      </c>
      <c r="E58" s="46" t="str">
        <f t="shared" si="2"/>
        <v>A</v>
      </c>
      <c r="F58" s="47" t="str">
        <f t="shared" si="3"/>
        <v>TAIP</v>
      </c>
      <c r="G58" s="47" t="s">
        <v>368</v>
      </c>
      <c r="H58" s="41" t="s">
        <v>6</v>
      </c>
      <c r="I58" s="20" t="s">
        <v>172</v>
      </c>
      <c r="J58" s="21">
        <v>0.37</v>
      </c>
      <c r="K58" s="22" t="s">
        <v>4</v>
      </c>
      <c r="L58" s="21">
        <v>33.49</v>
      </c>
      <c r="M58" s="22" t="s">
        <v>179</v>
      </c>
      <c r="N58" s="21">
        <v>55.23</v>
      </c>
      <c r="O58" s="22" t="s">
        <v>175</v>
      </c>
      <c r="P58" s="23">
        <v>0</v>
      </c>
      <c r="Q58" s="24" t="s">
        <v>176</v>
      </c>
      <c r="R58" s="23">
        <v>100</v>
      </c>
      <c r="S58" s="22" t="s">
        <v>177</v>
      </c>
      <c r="T58" s="23">
        <v>100</v>
      </c>
      <c r="U58" s="22" t="s">
        <v>177</v>
      </c>
      <c r="V58" s="23">
        <v>0</v>
      </c>
      <c r="W58" s="22" t="s">
        <v>177</v>
      </c>
      <c r="X58" s="23">
        <v>0</v>
      </c>
      <c r="Y58" s="22" t="s">
        <v>177</v>
      </c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1">
        <v>0.68437149899999994</v>
      </c>
      <c r="AZ58" s="21">
        <v>0</v>
      </c>
      <c r="BA58" s="21">
        <v>0</v>
      </c>
      <c r="BB58" s="21">
        <v>1.2391300000000001E-2</v>
      </c>
      <c r="BC58" s="21">
        <v>0</v>
      </c>
      <c r="BD58" s="51">
        <f t="shared" si="0"/>
        <v>7.1123131822000012</v>
      </c>
      <c r="BE58" s="51">
        <f t="shared" si="4"/>
        <v>7.1123131822000012</v>
      </c>
    </row>
    <row r="59" spans="1:57" ht="30" customHeight="1" x14ac:dyDescent="0.25">
      <c r="A59" s="50" t="str">
        <f>IF(C59=C58,"",COUNTIF($A$7:A58,"&gt;0")+1)</f>
        <v/>
      </c>
      <c r="B59" s="3" t="s">
        <v>188</v>
      </c>
      <c r="C59" s="7" t="s">
        <v>31</v>
      </c>
      <c r="D59" s="3" t="s">
        <v>32</v>
      </c>
      <c r="E59" s="46" t="str">
        <f t="shared" si="2"/>
        <v/>
      </c>
      <c r="F59" s="47" t="str">
        <f t="shared" si="3"/>
        <v/>
      </c>
      <c r="G59" s="47" t="s">
        <v>367</v>
      </c>
      <c r="H59" s="41" t="s">
        <v>6</v>
      </c>
      <c r="I59" s="20" t="s">
        <v>186</v>
      </c>
      <c r="J59" s="21">
        <v>337.6</v>
      </c>
      <c r="K59" s="22" t="s">
        <v>4</v>
      </c>
      <c r="L59" s="21">
        <v>15.6</v>
      </c>
      <c r="M59" s="22" t="s">
        <v>179</v>
      </c>
      <c r="N59" s="21">
        <v>0</v>
      </c>
      <c r="O59" s="22" t="s">
        <v>175</v>
      </c>
      <c r="P59" s="23">
        <v>0</v>
      </c>
      <c r="Q59" s="24" t="s">
        <v>176</v>
      </c>
      <c r="R59" s="23">
        <v>100</v>
      </c>
      <c r="S59" s="22" t="s">
        <v>177</v>
      </c>
      <c r="T59" s="23">
        <v>100</v>
      </c>
      <c r="U59" s="22" t="s">
        <v>177</v>
      </c>
      <c r="V59" s="23">
        <v>100</v>
      </c>
      <c r="W59" s="22" t="s">
        <v>177</v>
      </c>
      <c r="X59" s="23">
        <v>0</v>
      </c>
      <c r="Y59" s="22" t="s">
        <v>177</v>
      </c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1">
        <v>0</v>
      </c>
      <c r="AZ59" s="21">
        <v>0</v>
      </c>
      <c r="BA59" s="21">
        <v>0</v>
      </c>
      <c r="BB59" s="21">
        <v>0</v>
      </c>
      <c r="BC59" s="21">
        <v>5.2665600000000001</v>
      </c>
      <c r="BD59" s="51" t="str">
        <f t="shared" si="0"/>
        <v/>
      </c>
      <c r="BE59" s="51">
        <f t="shared" si="4"/>
        <v>7.1123131822000012</v>
      </c>
    </row>
    <row r="60" spans="1:57" ht="30" customHeight="1" x14ac:dyDescent="0.25">
      <c r="A60" s="50" t="str">
        <f>IF(C60=C59,"",COUNTIF($A$7:A59,"&gt;0")+1)</f>
        <v/>
      </c>
      <c r="B60" s="3" t="s">
        <v>188</v>
      </c>
      <c r="C60" s="7" t="s">
        <v>31</v>
      </c>
      <c r="D60" s="3" t="s">
        <v>32</v>
      </c>
      <c r="E60" s="46" t="str">
        <f t="shared" si="2"/>
        <v/>
      </c>
      <c r="F60" s="47" t="str">
        <f t="shared" si="3"/>
        <v/>
      </c>
      <c r="G60" s="47" t="s">
        <v>367</v>
      </c>
      <c r="H60" s="41" t="s">
        <v>6</v>
      </c>
      <c r="I60" s="20" t="s">
        <v>248</v>
      </c>
      <c r="J60" s="21">
        <v>2.048</v>
      </c>
      <c r="K60" s="22" t="s">
        <v>4</v>
      </c>
      <c r="L60" s="21">
        <v>43.06</v>
      </c>
      <c r="M60" s="22" t="s">
        <v>179</v>
      </c>
      <c r="N60" s="21">
        <v>72.89</v>
      </c>
      <c r="O60" s="22" t="s">
        <v>175</v>
      </c>
      <c r="P60" s="23">
        <v>0</v>
      </c>
      <c r="Q60" s="22" t="s">
        <v>176</v>
      </c>
      <c r="R60" s="23">
        <v>100</v>
      </c>
      <c r="S60" s="22" t="s">
        <v>177</v>
      </c>
      <c r="T60" s="23">
        <v>100</v>
      </c>
      <c r="U60" s="22" t="s">
        <v>177</v>
      </c>
      <c r="V60" s="23">
        <v>0</v>
      </c>
      <c r="W60" s="22" t="s">
        <v>177</v>
      </c>
      <c r="X60" s="23">
        <v>0</v>
      </c>
      <c r="Y60" s="22" t="s">
        <v>177</v>
      </c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1">
        <v>6.4279416832000011</v>
      </c>
      <c r="AZ60" s="21">
        <v>0</v>
      </c>
      <c r="BA60" s="21">
        <v>0</v>
      </c>
      <c r="BB60" s="21">
        <v>8.8186879999999995E-2</v>
      </c>
      <c r="BC60" s="21">
        <v>0</v>
      </c>
      <c r="BD60" s="51" t="str">
        <f t="shared" si="0"/>
        <v/>
      </c>
      <c r="BE60" s="51">
        <f t="shared" si="4"/>
        <v>7.1123131822000012</v>
      </c>
    </row>
    <row r="61" spans="1:57" ht="30" customHeight="1" x14ac:dyDescent="0.25">
      <c r="A61" s="50">
        <f>IF(C61=C60,"",COUNTIF($A$7:A60,"&gt;0")+1)</f>
        <v>21</v>
      </c>
      <c r="B61" s="3" t="s">
        <v>188</v>
      </c>
      <c r="C61" s="7" t="s">
        <v>33</v>
      </c>
      <c r="D61" s="3" t="s">
        <v>34</v>
      </c>
      <c r="E61" s="46" t="str">
        <f t="shared" si="2"/>
        <v>B</v>
      </c>
      <c r="F61" s="47" t="str">
        <f t="shared" si="3"/>
        <v/>
      </c>
      <c r="G61" s="47" t="s">
        <v>367</v>
      </c>
      <c r="H61" s="41" t="s">
        <v>6</v>
      </c>
      <c r="I61" s="20" t="s">
        <v>277</v>
      </c>
      <c r="J61" s="21">
        <v>11337.3</v>
      </c>
      <c r="K61" s="22" t="s">
        <v>4</v>
      </c>
      <c r="L61" s="21">
        <v>29.82</v>
      </c>
      <c r="M61" s="22" t="s">
        <v>179</v>
      </c>
      <c r="N61" s="21">
        <v>109.82</v>
      </c>
      <c r="O61" s="22" t="s">
        <v>175</v>
      </c>
      <c r="P61" s="23">
        <v>0</v>
      </c>
      <c r="Q61" s="24" t="s">
        <v>176</v>
      </c>
      <c r="R61" s="23">
        <v>100</v>
      </c>
      <c r="S61" s="22" t="s">
        <v>177</v>
      </c>
      <c r="T61" s="23">
        <v>100</v>
      </c>
      <c r="U61" s="22" t="s">
        <v>177</v>
      </c>
      <c r="V61" s="23">
        <v>0</v>
      </c>
      <c r="W61" s="22" t="s">
        <v>177</v>
      </c>
      <c r="X61" s="23">
        <v>0</v>
      </c>
      <c r="Y61" s="22" t="s">
        <v>177</v>
      </c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1">
        <v>37127.757368519997</v>
      </c>
      <c r="AZ61" s="21">
        <v>0</v>
      </c>
      <c r="BA61" s="21">
        <v>0</v>
      </c>
      <c r="BB61" s="21">
        <v>338.07828599999999</v>
      </c>
      <c r="BC61" s="21">
        <v>0</v>
      </c>
      <c r="BD61" s="51">
        <f t="shared" si="0"/>
        <v>53020.597841785995</v>
      </c>
      <c r="BE61" s="51">
        <f t="shared" si="4"/>
        <v>53020.597841785995</v>
      </c>
    </row>
    <row r="62" spans="1:57" ht="30" customHeight="1" x14ac:dyDescent="0.25">
      <c r="A62" s="50" t="str">
        <f>IF(C62=C61,"",COUNTIF($A$7:A61,"&gt;0")+1)</f>
        <v/>
      </c>
      <c r="B62" s="3" t="s">
        <v>188</v>
      </c>
      <c r="C62" s="6" t="s">
        <v>33</v>
      </c>
      <c r="D62" s="2" t="s">
        <v>34</v>
      </c>
      <c r="E62" s="46" t="str">
        <f t="shared" si="2"/>
        <v/>
      </c>
      <c r="F62" s="47" t="str">
        <f t="shared" si="3"/>
        <v/>
      </c>
      <c r="G62" s="47" t="s">
        <v>369</v>
      </c>
      <c r="H62" s="41" t="s">
        <v>254</v>
      </c>
      <c r="I62" s="20" t="s">
        <v>278</v>
      </c>
      <c r="J62" s="21">
        <v>23618.78</v>
      </c>
      <c r="K62" s="22" t="s">
        <v>4</v>
      </c>
      <c r="L62" s="21">
        <v>0</v>
      </c>
      <c r="M62" s="22" t="s">
        <v>176</v>
      </c>
      <c r="N62" s="21">
        <v>0.44625999999999999</v>
      </c>
      <c r="O62" s="22" t="s">
        <v>184</v>
      </c>
      <c r="P62" s="23">
        <v>0</v>
      </c>
      <c r="Q62" s="24" t="s">
        <v>176</v>
      </c>
      <c r="R62" s="23">
        <v>100</v>
      </c>
      <c r="S62" s="22" t="s">
        <v>177</v>
      </c>
      <c r="T62" s="23">
        <v>100</v>
      </c>
      <c r="U62" s="22" t="s">
        <v>177</v>
      </c>
      <c r="V62" s="23">
        <v>0</v>
      </c>
      <c r="W62" s="22" t="s">
        <v>177</v>
      </c>
      <c r="X62" s="23">
        <v>0</v>
      </c>
      <c r="Y62" s="22" t="s">
        <v>177</v>
      </c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1">
        <v>10540.116762799998</v>
      </c>
      <c r="AZ62" s="21">
        <v>0</v>
      </c>
      <c r="BA62" s="21">
        <v>0</v>
      </c>
      <c r="BB62" s="21">
        <v>0</v>
      </c>
      <c r="BC62" s="21">
        <v>0</v>
      </c>
      <c r="BD62" s="51" t="str">
        <f t="shared" si="0"/>
        <v/>
      </c>
      <c r="BE62" s="51">
        <f t="shared" si="4"/>
        <v>53020.597841785995</v>
      </c>
    </row>
    <row r="63" spans="1:57" ht="30" customHeight="1" x14ac:dyDescent="0.25">
      <c r="A63" s="50" t="str">
        <f>IF(C63=C62,"",COUNTIF($A$7:A62,"&gt;0")+1)</f>
        <v/>
      </c>
      <c r="B63" s="3" t="s">
        <v>188</v>
      </c>
      <c r="C63" s="6" t="s">
        <v>33</v>
      </c>
      <c r="D63" s="2" t="s">
        <v>34</v>
      </c>
      <c r="E63" s="46" t="str">
        <f t="shared" si="2"/>
        <v/>
      </c>
      <c r="F63" s="47" t="str">
        <f t="shared" si="3"/>
        <v/>
      </c>
      <c r="G63" s="47" t="s">
        <v>369</v>
      </c>
      <c r="H63" s="41" t="s">
        <v>6</v>
      </c>
      <c r="I63" s="20" t="s">
        <v>279</v>
      </c>
      <c r="J63" s="21">
        <v>2879.58</v>
      </c>
      <c r="K63" s="22" t="s">
        <v>173</v>
      </c>
      <c r="L63" s="21">
        <v>33.49</v>
      </c>
      <c r="M63" s="22" t="s">
        <v>174</v>
      </c>
      <c r="N63" s="21">
        <v>55.23</v>
      </c>
      <c r="O63" s="22" t="s">
        <v>175</v>
      </c>
      <c r="P63" s="23">
        <v>0</v>
      </c>
      <c r="Q63" s="24" t="s">
        <v>176</v>
      </c>
      <c r="R63" s="23">
        <v>100</v>
      </c>
      <c r="S63" s="22" t="s">
        <v>177</v>
      </c>
      <c r="T63" s="23">
        <v>100</v>
      </c>
      <c r="U63" s="22" t="s">
        <v>177</v>
      </c>
      <c r="V63" s="23">
        <v>0</v>
      </c>
      <c r="W63" s="22" t="s">
        <v>177</v>
      </c>
      <c r="X63" s="23">
        <v>0</v>
      </c>
      <c r="Y63" s="22" t="s">
        <v>177</v>
      </c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1">
        <v>5326.2229218659986</v>
      </c>
      <c r="AZ63" s="21">
        <v>0</v>
      </c>
      <c r="BA63" s="21">
        <v>0</v>
      </c>
      <c r="BB63" s="21">
        <v>96.437134200000003</v>
      </c>
      <c r="BC63" s="21">
        <v>0</v>
      </c>
      <c r="BD63" s="51" t="str">
        <f t="shared" si="0"/>
        <v/>
      </c>
      <c r="BE63" s="51">
        <f t="shared" si="4"/>
        <v>53020.597841785995</v>
      </c>
    </row>
    <row r="64" spans="1:57" ht="30" customHeight="1" x14ac:dyDescent="0.25">
      <c r="A64" s="50" t="str">
        <f>IF(C64=C63,"",COUNTIF($A$7:A63,"&gt;0")+1)</f>
        <v/>
      </c>
      <c r="B64" s="3" t="s">
        <v>188</v>
      </c>
      <c r="C64" s="6" t="s">
        <v>33</v>
      </c>
      <c r="D64" s="2" t="s">
        <v>34</v>
      </c>
      <c r="E64" s="46" t="str">
        <f t="shared" si="2"/>
        <v/>
      </c>
      <c r="F64" s="47" t="str">
        <f t="shared" si="3"/>
        <v/>
      </c>
      <c r="G64" s="47" t="s">
        <v>369</v>
      </c>
      <c r="H64" s="41" t="s">
        <v>6</v>
      </c>
      <c r="I64" s="20" t="s">
        <v>280</v>
      </c>
      <c r="J64" s="21">
        <v>11.5</v>
      </c>
      <c r="K64" s="22" t="s">
        <v>4</v>
      </c>
      <c r="L64" s="21">
        <v>20.28</v>
      </c>
      <c r="M64" s="22" t="s">
        <v>179</v>
      </c>
      <c r="N64" s="21">
        <v>113.63</v>
      </c>
      <c r="O64" s="22" t="s">
        <v>175</v>
      </c>
      <c r="P64" s="23">
        <v>0</v>
      </c>
      <c r="Q64" s="24" t="s">
        <v>176</v>
      </c>
      <c r="R64" s="23">
        <v>100</v>
      </c>
      <c r="S64" s="22" t="s">
        <v>177</v>
      </c>
      <c r="T64" s="23">
        <v>100</v>
      </c>
      <c r="U64" s="22" t="s">
        <v>177</v>
      </c>
      <c r="V64" s="23">
        <v>0</v>
      </c>
      <c r="W64" s="22" t="s">
        <v>177</v>
      </c>
      <c r="X64" s="23">
        <v>0</v>
      </c>
      <c r="Y64" s="22" t="s">
        <v>177</v>
      </c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1">
        <v>26.500788599999996</v>
      </c>
      <c r="AZ64" s="21">
        <v>0</v>
      </c>
      <c r="BA64" s="21">
        <v>0</v>
      </c>
      <c r="BB64" s="21">
        <v>0.23322000000000004</v>
      </c>
      <c r="BC64" s="21">
        <v>0</v>
      </c>
      <c r="BD64" s="51" t="str">
        <f t="shared" si="0"/>
        <v/>
      </c>
      <c r="BE64" s="51">
        <f t="shared" si="4"/>
        <v>53020.597841785995</v>
      </c>
    </row>
    <row r="65" spans="1:57" ht="30" customHeight="1" x14ac:dyDescent="0.25">
      <c r="A65" s="50">
        <f>IF(C65=C64,"",COUNTIF($A$7:A64,"&gt;0")+1)</f>
        <v>22</v>
      </c>
      <c r="B65" s="3" t="s">
        <v>188</v>
      </c>
      <c r="C65" s="6" t="s">
        <v>276</v>
      </c>
      <c r="D65" s="2" t="s">
        <v>35</v>
      </c>
      <c r="E65" s="46" t="str">
        <f t="shared" si="2"/>
        <v>A</v>
      </c>
      <c r="F65" s="47" t="str">
        <f t="shared" si="3"/>
        <v>TAIP</v>
      </c>
      <c r="G65" s="47" t="s">
        <v>369</v>
      </c>
      <c r="H65" s="41" t="s">
        <v>6</v>
      </c>
      <c r="I65" s="20" t="s">
        <v>172</v>
      </c>
      <c r="J65" s="21">
        <v>0</v>
      </c>
      <c r="K65" s="22" t="s">
        <v>4</v>
      </c>
      <c r="L65" s="21">
        <v>33.49</v>
      </c>
      <c r="M65" s="22" t="s">
        <v>179</v>
      </c>
      <c r="N65" s="21">
        <v>55.23</v>
      </c>
      <c r="O65" s="22" t="s">
        <v>175</v>
      </c>
      <c r="P65" s="23">
        <v>0</v>
      </c>
      <c r="Q65" s="24"/>
      <c r="R65" s="23">
        <v>100</v>
      </c>
      <c r="S65" s="22" t="s">
        <v>177</v>
      </c>
      <c r="T65" s="23">
        <v>100</v>
      </c>
      <c r="U65" s="22" t="s">
        <v>177</v>
      </c>
      <c r="V65" s="23">
        <v>0</v>
      </c>
      <c r="W65" s="22" t="s">
        <v>177</v>
      </c>
      <c r="X65" s="23">
        <v>0</v>
      </c>
      <c r="Y65" s="22" t="s">
        <v>177</v>
      </c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51">
        <f t="shared" si="0"/>
        <v>0</v>
      </c>
      <c r="BE65" s="51">
        <f t="shared" si="4"/>
        <v>0</v>
      </c>
    </row>
    <row r="66" spans="1:57" ht="30" customHeight="1" x14ac:dyDescent="0.25">
      <c r="A66" s="50" t="str">
        <f>IF(C66=C65,"",COUNTIF($A$7:A65,"&gt;0")+1)</f>
        <v/>
      </c>
      <c r="B66" s="3" t="s">
        <v>188</v>
      </c>
      <c r="C66" s="7" t="s">
        <v>276</v>
      </c>
      <c r="D66" s="3" t="s">
        <v>35</v>
      </c>
      <c r="E66" s="46" t="str">
        <f t="shared" si="2"/>
        <v/>
      </c>
      <c r="F66" s="47" t="str">
        <f t="shared" si="3"/>
        <v/>
      </c>
      <c r="G66" s="47" t="s">
        <v>368</v>
      </c>
      <c r="H66" s="41" t="s">
        <v>6</v>
      </c>
      <c r="I66" s="20" t="s">
        <v>186</v>
      </c>
      <c r="J66" s="21">
        <v>8928.18</v>
      </c>
      <c r="K66" s="22" t="s">
        <v>4</v>
      </c>
      <c r="L66" s="21">
        <v>15.6</v>
      </c>
      <c r="M66" s="22" t="s">
        <v>179</v>
      </c>
      <c r="N66" s="21">
        <v>109.9</v>
      </c>
      <c r="O66" s="22" t="s">
        <v>175</v>
      </c>
      <c r="P66" s="23">
        <v>0</v>
      </c>
      <c r="Q66" s="24"/>
      <c r="R66" s="23">
        <v>100</v>
      </c>
      <c r="S66" s="22" t="s">
        <v>177</v>
      </c>
      <c r="T66" s="23">
        <v>100</v>
      </c>
      <c r="U66" s="22" t="s">
        <v>177</v>
      </c>
      <c r="V66" s="23">
        <v>100</v>
      </c>
      <c r="W66" s="22" t="s">
        <v>177</v>
      </c>
      <c r="X66" s="23">
        <v>0</v>
      </c>
      <c r="Y66" s="22" t="s">
        <v>177</v>
      </c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1">
        <v>0</v>
      </c>
      <c r="AZ66" s="21">
        <v>15306.8</v>
      </c>
      <c r="BA66" s="21">
        <v>0</v>
      </c>
      <c r="BB66" s="21">
        <v>0</v>
      </c>
      <c r="BC66" s="21">
        <v>139.28</v>
      </c>
      <c r="BD66" s="51" t="str">
        <f t="shared" si="0"/>
        <v/>
      </c>
      <c r="BE66" s="51">
        <f t="shared" si="4"/>
        <v>0</v>
      </c>
    </row>
    <row r="67" spans="1:57" ht="30" customHeight="1" x14ac:dyDescent="0.25">
      <c r="A67" s="50">
        <f>IF(C67=C66,"",COUNTIF($A$7:A66,"&gt;0")+1)</f>
        <v>23</v>
      </c>
      <c r="B67" s="3" t="s">
        <v>188</v>
      </c>
      <c r="C67" s="7" t="s">
        <v>36</v>
      </c>
      <c r="D67" s="3" t="s">
        <v>37</v>
      </c>
      <c r="E67" s="46" t="str">
        <f t="shared" si="2"/>
        <v>A</v>
      </c>
      <c r="F67" s="47" t="str">
        <f t="shared" si="3"/>
        <v>TAIP</v>
      </c>
      <c r="G67" s="47" t="s">
        <v>368</v>
      </c>
      <c r="H67" s="41" t="s">
        <v>6</v>
      </c>
      <c r="I67" s="20" t="s">
        <v>172</v>
      </c>
      <c r="J67" s="21">
        <v>187.99199999999999</v>
      </c>
      <c r="K67" s="22" t="s">
        <v>4</v>
      </c>
      <c r="L67" s="21">
        <v>33.49</v>
      </c>
      <c r="M67" s="22" t="s">
        <v>179</v>
      </c>
      <c r="N67" s="21">
        <v>55.23</v>
      </c>
      <c r="O67" s="22" t="s">
        <v>175</v>
      </c>
      <c r="P67" s="23">
        <v>0</v>
      </c>
      <c r="Q67" s="22" t="s">
        <v>176</v>
      </c>
      <c r="R67" s="23">
        <v>100</v>
      </c>
      <c r="S67" s="22" t="s">
        <v>177</v>
      </c>
      <c r="T67" s="23">
        <v>100</v>
      </c>
      <c r="U67" s="22" t="s">
        <v>177</v>
      </c>
      <c r="V67" s="23">
        <v>0</v>
      </c>
      <c r="W67" s="22" t="s">
        <v>177</v>
      </c>
      <c r="X67" s="23">
        <v>0</v>
      </c>
      <c r="Y67" s="22" t="s">
        <v>177</v>
      </c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1">
        <v>347.71991037839996</v>
      </c>
      <c r="AZ67" s="21">
        <v>0</v>
      </c>
      <c r="BA67" s="21">
        <v>0</v>
      </c>
      <c r="BB67" s="21">
        <v>6.2958520799999995</v>
      </c>
      <c r="BC67" s="21">
        <v>0</v>
      </c>
      <c r="BD67" s="51">
        <f t="shared" si="0"/>
        <v>347.71991037839996</v>
      </c>
      <c r="BE67" s="51">
        <f t="shared" si="4"/>
        <v>347.71991037839996</v>
      </c>
    </row>
    <row r="68" spans="1:57" ht="30" customHeight="1" x14ac:dyDescent="0.25">
      <c r="A68" s="50">
        <f>IF(C68=C67,"",COUNTIF($A$7:A67,"&gt;0")+1)</f>
        <v>24</v>
      </c>
      <c r="B68" s="3" t="s">
        <v>189</v>
      </c>
      <c r="C68" s="6" t="s">
        <v>38</v>
      </c>
      <c r="D68" s="2" t="s">
        <v>39</v>
      </c>
      <c r="E68" s="46" t="str">
        <f t="shared" si="2"/>
        <v>A</v>
      </c>
      <c r="F68" s="47" t="str">
        <f t="shared" si="3"/>
        <v>TAIP</v>
      </c>
      <c r="G68" s="47" t="s">
        <v>369</v>
      </c>
      <c r="H68" s="41" t="s">
        <v>6</v>
      </c>
      <c r="I68" s="20" t="s">
        <v>196</v>
      </c>
      <c r="J68" s="21">
        <v>0</v>
      </c>
      <c r="K68" s="22" t="s">
        <v>4</v>
      </c>
      <c r="L68" s="21">
        <v>40.06</v>
      </c>
      <c r="M68" s="22" t="s">
        <v>179</v>
      </c>
      <c r="N68" s="21">
        <v>77.599999999999994</v>
      </c>
      <c r="O68" s="22" t="s">
        <v>175</v>
      </c>
      <c r="P68" s="23">
        <v>0</v>
      </c>
      <c r="Q68" s="24" t="s">
        <v>176</v>
      </c>
      <c r="R68" s="23">
        <v>100</v>
      </c>
      <c r="S68" s="22" t="s">
        <v>177</v>
      </c>
      <c r="T68" s="23">
        <v>100</v>
      </c>
      <c r="U68" s="22" t="s">
        <v>177</v>
      </c>
      <c r="V68" s="23">
        <v>0</v>
      </c>
      <c r="W68" s="22" t="s">
        <v>177</v>
      </c>
      <c r="X68" s="23">
        <v>0</v>
      </c>
      <c r="Y68" s="22" t="s">
        <v>177</v>
      </c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1">
        <v>0</v>
      </c>
      <c r="AZ68" s="21">
        <v>0</v>
      </c>
      <c r="BA68" s="21">
        <v>0</v>
      </c>
      <c r="BB68" s="21">
        <v>0</v>
      </c>
      <c r="BC68" s="21">
        <v>0</v>
      </c>
      <c r="BD68" s="51">
        <f t="shared" si="0"/>
        <v>263.08103150560004</v>
      </c>
      <c r="BE68" s="51">
        <f t="shared" si="4"/>
        <v>263.08103150560004</v>
      </c>
    </row>
    <row r="69" spans="1:57" ht="30" customHeight="1" x14ac:dyDescent="0.25">
      <c r="A69" s="50" t="str">
        <f>IF(C69=C68,"",COUNTIF($A$7:A68,"&gt;0")+1)</f>
        <v/>
      </c>
      <c r="B69" s="3" t="s">
        <v>189</v>
      </c>
      <c r="C69" s="7" t="s">
        <v>38</v>
      </c>
      <c r="D69" s="3" t="s">
        <v>39</v>
      </c>
      <c r="E69" s="46" t="str">
        <f t="shared" si="2"/>
        <v/>
      </c>
      <c r="F69" s="47" t="str">
        <f t="shared" si="3"/>
        <v/>
      </c>
      <c r="G69" s="47" t="s">
        <v>368</v>
      </c>
      <c r="H69" s="41" t="s">
        <v>6</v>
      </c>
      <c r="I69" s="20" t="s">
        <v>217</v>
      </c>
      <c r="J69" s="21">
        <v>2.7519999999999998</v>
      </c>
      <c r="K69" s="22" t="s">
        <v>4</v>
      </c>
      <c r="L69" s="21">
        <v>43.07</v>
      </c>
      <c r="M69" s="22" t="s">
        <v>179</v>
      </c>
      <c r="N69" s="21">
        <v>72.89</v>
      </c>
      <c r="O69" s="22" t="s">
        <v>175</v>
      </c>
      <c r="P69" s="23">
        <v>0</v>
      </c>
      <c r="Q69" s="24" t="s">
        <v>176</v>
      </c>
      <c r="R69" s="23">
        <v>100</v>
      </c>
      <c r="S69" s="22" t="s">
        <v>177</v>
      </c>
      <c r="T69" s="23">
        <v>100</v>
      </c>
      <c r="U69" s="22" t="s">
        <v>177</v>
      </c>
      <c r="V69" s="23">
        <v>0</v>
      </c>
      <c r="W69" s="22" t="s">
        <v>177</v>
      </c>
      <c r="X69" s="23">
        <v>0</v>
      </c>
      <c r="Y69" s="22" t="s">
        <v>177</v>
      </c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1">
        <v>8.6395525695999975</v>
      </c>
      <c r="AZ69" s="21">
        <v>0</v>
      </c>
      <c r="BA69" s="21">
        <v>0</v>
      </c>
      <c r="BB69" s="21">
        <v>0.11852863999999999</v>
      </c>
      <c r="BC69" s="21">
        <v>0</v>
      </c>
      <c r="BD69" s="51" t="str">
        <f t="shared" si="0"/>
        <v/>
      </c>
      <c r="BE69" s="51">
        <f t="shared" si="4"/>
        <v>263.08103150560004</v>
      </c>
    </row>
    <row r="70" spans="1:57" ht="30" customHeight="1" x14ac:dyDescent="0.25">
      <c r="A70" s="50" t="str">
        <f>IF(C70=C69,"",COUNTIF($A$7:A69,"&gt;0")+1)</f>
        <v/>
      </c>
      <c r="B70" s="3" t="s">
        <v>189</v>
      </c>
      <c r="C70" s="7" t="s">
        <v>38</v>
      </c>
      <c r="D70" s="3" t="s">
        <v>39</v>
      </c>
      <c r="E70" s="46" t="str">
        <f t="shared" si="2"/>
        <v/>
      </c>
      <c r="F70" s="47" t="str">
        <f t="shared" si="3"/>
        <v/>
      </c>
      <c r="G70" s="47" t="s">
        <v>368</v>
      </c>
      <c r="H70" s="41" t="s">
        <v>6</v>
      </c>
      <c r="I70" s="20" t="s">
        <v>270</v>
      </c>
      <c r="J70" s="21">
        <v>208.07</v>
      </c>
      <c r="K70" s="22" t="s">
        <v>4</v>
      </c>
      <c r="L70" s="21">
        <v>11.72</v>
      </c>
      <c r="M70" s="22" t="s">
        <v>179</v>
      </c>
      <c r="N70" s="21">
        <v>104.34</v>
      </c>
      <c r="O70" s="22" t="s">
        <v>175</v>
      </c>
      <c r="P70" s="23">
        <v>0</v>
      </c>
      <c r="Q70" s="24" t="s">
        <v>176</v>
      </c>
      <c r="R70" s="23">
        <v>100</v>
      </c>
      <c r="S70" s="22" t="s">
        <v>177</v>
      </c>
      <c r="T70" s="23">
        <v>100</v>
      </c>
      <c r="U70" s="22" t="s">
        <v>177</v>
      </c>
      <c r="V70" s="23">
        <v>0</v>
      </c>
      <c r="W70" s="22" t="s">
        <v>177</v>
      </c>
      <c r="X70" s="23">
        <v>0</v>
      </c>
      <c r="Y70" s="22" t="s">
        <v>177</v>
      </c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1">
        <v>254.44147893600004</v>
      </c>
      <c r="AZ70" s="21">
        <v>0</v>
      </c>
      <c r="BA70" s="21">
        <v>0</v>
      </c>
      <c r="BB70" s="21">
        <v>2.4385803999999998</v>
      </c>
      <c r="BC70" s="21">
        <v>0</v>
      </c>
      <c r="BD70" s="51" t="str">
        <f t="shared" si="0"/>
        <v/>
      </c>
      <c r="BE70" s="51">
        <f t="shared" si="4"/>
        <v>263.08103150560004</v>
      </c>
    </row>
    <row r="71" spans="1:57" ht="30" customHeight="1" x14ac:dyDescent="0.25">
      <c r="A71" s="50" t="str">
        <f>IF(C71=C70,"",COUNTIF($A$7:A70,"&gt;0")+1)</f>
        <v/>
      </c>
      <c r="B71" s="3" t="s">
        <v>189</v>
      </c>
      <c r="C71" s="7" t="s">
        <v>38</v>
      </c>
      <c r="D71" s="3" t="s">
        <v>39</v>
      </c>
      <c r="E71" s="46" t="str">
        <f t="shared" si="2"/>
        <v/>
      </c>
      <c r="F71" s="47" t="str">
        <f t="shared" si="3"/>
        <v/>
      </c>
      <c r="G71" s="47" t="s">
        <v>368</v>
      </c>
      <c r="H71" s="41" t="s">
        <v>6</v>
      </c>
      <c r="I71" s="20" t="s">
        <v>249</v>
      </c>
      <c r="J71" s="21">
        <v>11362.029999999999</v>
      </c>
      <c r="K71" s="22" t="s">
        <v>4</v>
      </c>
      <c r="L71" s="21">
        <v>15.6</v>
      </c>
      <c r="M71" s="22" t="s">
        <v>179</v>
      </c>
      <c r="N71" s="21">
        <v>109.9</v>
      </c>
      <c r="O71" s="22" t="s">
        <v>175</v>
      </c>
      <c r="P71" s="23">
        <v>0</v>
      </c>
      <c r="Q71" s="24" t="s">
        <v>176</v>
      </c>
      <c r="R71" s="23">
        <v>100</v>
      </c>
      <c r="S71" s="22" t="s">
        <v>177</v>
      </c>
      <c r="T71" s="23">
        <v>100</v>
      </c>
      <c r="U71" s="22" t="s">
        <v>177</v>
      </c>
      <c r="V71" s="23">
        <v>100</v>
      </c>
      <c r="W71" s="22" t="s">
        <v>177</v>
      </c>
      <c r="X71" s="23">
        <v>0</v>
      </c>
      <c r="Y71" s="22" t="s">
        <v>177</v>
      </c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1">
        <v>0</v>
      </c>
      <c r="AZ71" s="21">
        <v>19479.518713199999</v>
      </c>
      <c r="BA71" s="21">
        <v>0</v>
      </c>
      <c r="BB71" s="21">
        <v>0</v>
      </c>
      <c r="BC71" s="21">
        <v>177.24766799999998</v>
      </c>
      <c r="BD71" s="51" t="str">
        <f t="shared" si="0"/>
        <v/>
      </c>
      <c r="BE71" s="51">
        <f t="shared" ref="BE71:BE102" si="5">SUMIF(D:D,D71,AY:AY)</f>
        <v>263.08103150560004</v>
      </c>
    </row>
    <row r="72" spans="1:57" ht="30" customHeight="1" x14ac:dyDescent="0.25">
      <c r="A72" s="50">
        <f>IF(C72=C71,"",COUNTIF($A$7:A71,"&gt;0")+1)</f>
        <v>25</v>
      </c>
      <c r="B72" s="3" t="s">
        <v>189</v>
      </c>
      <c r="C72" s="7" t="s">
        <v>40</v>
      </c>
      <c r="D72" s="3" t="s">
        <v>41</v>
      </c>
      <c r="E72" s="46" t="str">
        <f t="shared" ref="E72:E136" si="6">IF(BD72="","",IF(BD72&lt;50000,"A",IF(BD72&lt;500000,"B",IF(BD72&gt;500000,"C"))))</f>
        <v>A</v>
      </c>
      <c r="F72" s="47" t="str">
        <f t="shared" ref="F72:F136" si="7">IF(BD72&lt;25000,"TAIP","")</f>
        <v>TAIP</v>
      </c>
      <c r="G72" s="47" t="s">
        <v>368</v>
      </c>
      <c r="H72" s="41" t="s">
        <v>6</v>
      </c>
      <c r="I72" s="20" t="s">
        <v>172</v>
      </c>
      <c r="J72" s="21">
        <v>43.201000000000001</v>
      </c>
      <c r="K72" s="22" t="s">
        <v>173</v>
      </c>
      <c r="L72" s="21">
        <v>33.49</v>
      </c>
      <c r="M72" s="22" t="s">
        <v>174</v>
      </c>
      <c r="N72" s="21">
        <v>55.23</v>
      </c>
      <c r="O72" s="22" t="s">
        <v>175</v>
      </c>
      <c r="P72" s="23">
        <v>0</v>
      </c>
      <c r="Q72" s="22" t="s">
        <v>176</v>
      </c>
      <c r="R72" s="23">
        <v>100</v>
      </c>
      <c r="S72" s="22" t="s">
        <v>177</v>
      </c>
      <c r="T72" s="23">
        <v>100</v>
      </c>
      <c r="U72" s="22" t="s">
        <v>177</v>
      </c>
      <c r="V72" s="23">
        <v>0</v>
      </c>
      <c r="W72" s="22" t="s">
        <v>177</v>
      </c>
      <c r="X72" s="23">
        <v>0</v>
      </c>
      <c r="Y72" s="22" t="s">
        <v>177</v>
      </c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1">
        <v>79.906846292699996</v>
      </c>
      <c r="AZ72" s="21">
        <v>0</v>
      </c>
      <c r="BA72" s="21">
        <v>0</v>
      </c>
      <c r="BB72" s="21">
        <v>1.4468014900000001</v>
      </c>
      <c r="BC72" s="21">
        <v>0</v>
      </c>
      <c r="BD72" s="51">
        <f t="shared" si="0"/>
        <v>79.906846292699996</v>
      </c>
      <c r="BE72" s="51">
        <f t="shared" si="5"/>
        <v>79.906846292699996</v>
      </c>
    </row>
    <row r="73" spans="1:57" ht="30" customHeight="1" x14ac:dyDescent="0.25">
      <c r="A73" s="50" t="str">
        <f>IF(C73=C72,"",COUNTIF($A$7:A72,"&gt;0")+1)</f>
        <v/>
      </c>
      <c r="B73" s="3" t="s">
        <v>189</v>
      </c>
      <c r="C73" s="6" t="s">
        <v>40</v>
      </c>
      <c r="D73" s="2" t="s">
        <v>41</v>
      </c>
      <c r="E73" s="46" t="str">
        <f t="shared" si="6"/>
        <v/>
      </c>
      <c r="F73" s="47" t="str">
        <f t="shared" si="7"/>
        <v/>
      </c>
      <c r="G73" s="47" t="s">
        <v>368</v>
      </c>
      <c r="H73" s="41" t="s">
        <v>6</v>
      </c>
      <c r="I73" s="20" t="s">
        <v>220</v>
      </c>
      <c r="J73" s="21">
        <v>0</v>
      </c>
      <c r="K73" s="22" t="s">
        <v>4</v>
      </c>
      <c r="L73" s="21">
        <v>40.06</v>
      </c>
      <c r="M73" s="22" t="s">
        <v>179</v>
      </c>
      <c r="N73" s="21">
        <v>77.599999999999994</v>
      </c>
      <c r="O73" s="22" t="s">
        <v>175</v>
      </c>
      <c r="P73" s="23">
        <v>0</v>
      </c>
      <c r="Q73" s="24" t="s">
        <v>176</v>
      </c>
      <c r="R73" s="23">
        <v>100</v>
      </c>
      <c r="S73" s="22" t="s">
        <v>177</v>
      </c>
      <c r="T73" s="23">
        <v>100</v>
      </c>
      <c r="U73" s="22" t="s">
        <v>177</v>
      </c>
      <c r="V73" s="23">
        <v>0</v>
      </c>
      <c r="W73" s="22" t="s">
        <v>177</v>
      </c>
      <c r="X73" s="23">
        <v>0</v>
      </c>
      <c r="Y73" s="22" t="s">
        <v>177</v>
      </c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1">
        <v>0</v>
      </c>
      <c r="AZ73" s="21">
        <v>0</v>
      </c>
      <c r="BA73" s="21">
        <v>0</v>
      </c>
      <c r="BB73" s="21">
        <v>0</v>
      </c>
      <c r="BC73" s="21">
        <v>0</v>
      </c>
      <c r="BD73" s="51" t="str">
        <f t="shared" ref="BD73:BD137" si="8">IF(D73=D72,"",BE73)</f>
        <v/>
      </c>
      <c r="BE73" s="51">
        <f t="shared" si="5"/>
        <v>79.906846292699996</v>
      </c>
    </row>
    <row r="74" spans="1:57" ht="30" customHeight="1" x14ac:dyDescent="0.25">
      <c r="A74" s="50" t="str">
        <f>IF(C74=C73,"",COUNTIF($A$7:A73,"&gt;0")+1)</f>
        <v/>
      </c>
      <c r="B74" s="3" t="s">
        <v>189</v>
      </c>
      <c r="C74" s="6" t="s">
        <v>40</v>
      </c>
      <c r="D74" s="2" t="s">
        <v>41</v>
      </c>
      <c r="E74" s="46" t="str">
        <f t="shared" si="6"/>
        <v/>
      </c>
      <c r="F74" s="47" t="str">
        <f t="shared" si="7"/>
        <v/>
      </c>
      <c r="G74" s="47" t="s">
        <v>368</v>
      </c>
      <c r="H74" s="41" t="s">
        <v>6</v>
      </c>
      <c r="I74" s="20" t="s">
        <v>221</v>
      </c>
      <c r="J74" s="21">
        <v>20796.198</v>
      </c>
      <c r="K74" s="22" t="s">
        <v>4</v>
      </c>
      <c r="L74" s="21">
        <v>15.6</v>
      </c>
      <c r="M74" s="22" t="s">
        <v>179</v>
      </c>
      <c r="N74" s="21">
        <v>0</v>
      </c>
      <c r="O74" s="22" t="s">
        <v>175</v>
      </c>
      <c r="P74" s="23">
        <v>0</v>
      </c>
      <c r="Q74" s="24" t="s">
        <v>176</v>
      </c>
      <c r="R74" s="23">
        <v>100</v>
      </c>
      <c r="S74" s="22" t="s">
        <v>177</v>
      </c>
      <c r="T74" s="23">
        <v>100</v>
      </c>
      <c r="U74" s="22" t="s">
        <v>177</v>
      </c>
      <c r="V74" s="23">
        <v>100</v>
      </c>
      <c r="W74" s="22" t="s">
        <v>177</v>
      </c>
      <c r="X74" s="23">
        <v>0</v>
      </c>
      <c r="Y74" s="22" t="s">
        <v>177</v>
      </c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1">
        <v>0</v>
      </c>
      <c r="AZ74" s="21">
        <v>0</v>
      </c>
      <c r="BA74" s="21">
        <v>0</v>
      </c>
      <c r="BB74" s="21">
        <v>0</v>
      </c>
      <c r="BC74" s="21">
        <v>324.42068879999999</v>
      </c>
      <c r="BD74" s="51" t="str">
        <f t="shared" si="8"/>
        <v/>
      </c>
      <c r="BE74" s="51">
        <f t="shared" si="5"/>
        <v>79.906846292699996</v>
      </c>
    </row>
    <row r="75" spans="1:57" ht="30" customHeight="1" x14ac:dyDescent="0.25">
      <c r="A75" s="50">
        <f>IF(C75=C74,"",COUNTIF($A$7:A74,"&gt;0")+1)</f>
        <v>26</v>
      </c>
      <c r="B75" s="3" t="s">
        <v>189</v>
      </c>
      <c r="C75" s="6" t="s">
        <v>42</v>
      </c>
      <c r="D75" s="2" t="s">
        <v>43</v>
      </c>
      <c r="E75" s="46" t="str">
        <f t="shared" si="6"/>
        <v>A</v>
      </c>
      <c r="F75" s="47" t="str">
        <f t="shared" si="7"/>
        <v>TAIP</v>
      </c>
      <c r="G75" s="47" t="s">
        <v>368</v>
      </c>
      <c r="H75" s="41" t="s">
        <v>6</v>
      </c>
      <c r="I75" s="20" t="s">
        <v>172</v>
      </c>
      <c r="J75" s="21">
        <v>2870.9929999999999</v>
      </c>
      <c r="K75" s="22" t="s">
        <v>173</v>
      </c>
      <c r="L75" s="21">
        <v>33.49</v>
      </c>
      <c r="M75" s="22" t="s">
        <v>174</v>
      </c>
      <c r="N75" s="21">
        <v>55.23</v>
      </c>
      <c r="O75" s="22" t="s">
        <v>175</v>
      </c>
      <c r="P75" s="23">
        <v>0</v>
      </c>
      <c r="Q75" s="24" t="s">
        <v>176</v>
      </c>
      <c r="R75" s="23">
        <v>100</v>
      </c>
      <c r="S75" s="22" t="s">
        <v>177</v>
      </c>
      <c r="T75" s="23">
        <v>100</v>
      </c>
      <c r="U75" s="22" t="s">
        <v>177</v>
      </c>
      <c r="V75" s="23">
        <v>0</v>
      </c>
      <c r="W75" s="22" t="s">
        <v>177</v>
      </c>
      <c r="X75" s="23">
        <v>0</v>
      </c>
      <c r="Y75" s="22" t="s">
        <v>177</v>
      </c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1">
        <v>5310.3399541310991</v>
      </c>
      <c r="AZ75" s="21">
        <v>0</v>
      </c>
      <c r="BA75" s="21">
        <v>0</v>
      </c>
      <c r="BB75" s="21">
        <v>96.14955556999999</v>
      </c>
      <c r="BC75" s="21">
        <v>0</v>
      </c>
      <c r="BD75" s="51">
        <f t="shared" si="8"/>
        <v>5446.6669543550988</v>
      </c>
      <c r="BE75" s="51">
        <f t="shared" si="5"/>
        <v>5446.6669543550988</v>
      </c>
    </row>
    <row r="76" spans="1:57" ht="30" customHeight="1" x14ac:dyDescent="0.25">
      <c r="A76" s="50" t="str">
        <f>IF(C76=C75,"",COUNTIF($A$7:A75,"&gt;0")+1)</f>
        <v/>
      </c>
      <c r="B76" s="3" t="s">
        <v>189</v>
      </c>
      <c r="C76" s="7" t="s">
        <v>42</v>
      </c>
      <c r="D76" s="3" t="s">
        <v>43</v>
      </c>
      <c r="E76" s="46" t="str">
        <f t="shared" si="6"/>
        <v/>
      </c>
      <c r="F76" s="47" t="str">
        <f t="shared" si="7"/>
        <v/>
      </c>
      <c r="G76" s="47" t="s">
        <v>368</v>
      </c>
      <c r="H76" s="41" t="s">
        <v>6</v>
      </c>
      <c r="I76" s="20" t="s">
        <v>219</v>
      </c>
      <c r="J76" s="21">
        <v>43.853999999999999</v>
      </c>
      <c r="K76" s="22" t="s">
        <v>4</v>
      </c>
      <c r="L76" s="21">
        <v>40.06</v>
      </c>
      <c r="M76" s="22" t="s">
        <v>179</v>
      </c>
      <c r="N76" s="21">
        <v>77.599999999999994</v>
      </c>
      <c r="O76" s="22" t="s">
        <v>175</v>
      </c>
      <c r="P76" s="23">
        <v>0</v>
      </c>
      <c r="Q76" s="24" t="s">
        <v>176</v>
      </c>
      <c r="R76" s="23">
        <v>100</v>
      </c>
      <c r="S76" s="22" t="s">
        <v>177</v>
      </c>
      <c r="T76" s="23">
        <v>100</v>
      </c>
      <c r="U76" s="22" t="s">
        <v>177</v>
      </c>
      <c r="V76" s="23">
        <v>0</v>
      </c>
      <c r="W76" s="22" t="s">
        <v>177</v>
      </c>
      <c r="X76" s="23">
        <v>0</v>
      </c>
      <c r="Y76" s="22" t="s">
        <v>177</v>
      </c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1">
        <v>136.32700022400002</v>
      </c>
      <c r="AZ76" s="21">
        <v>0</v>
      </c>
      <c r="BA76" s="21">
        <v>0</v>
      </c>
      <c r="BB76" s="21">
        <v>1.7567912400000001</v>
      </c>
      <c r="BC76" s="21">
        <v>0</v>
      </c>
      <c r="BD76" s="51" t="str">
        <f t="shared" si="8"/>
        <v/>
      </c>
      <c r="BE76" s="51">
        <f t="shared" si="5"/>
        <v>5446.6669543550988</v>
      </c>
    </row>
    <row r="77" spans="1:57" ht="30" customHeight="1" x14ac:dyDescent="0.25">
      <c r="A77" s="50">
        <f>IF(C77=C76,"",COUNTIF($A$7:A76,"&gt;0")+1)</f>
        <v>27</v>
      </c>
      <c r="B77" s="3" t="s">
        <v>189</v>
      </c>
      <c r="C77" s="7" t="s">
        <v>44</v>
      </c>
      <c r="D77" s="3" t="s">
        <v>45</v>
      </c>
      <c r="E77" s="46" t="str">
        <f t="shared" si="6"/>
        <v>C</v>
      </c>
      <c r="F77" s="47" t="str">
        <f t="shared" si="7"/>
        <v/>
      </c>
      <c r="G77" s="47" t="s">
        <v>368</v>
      </c>
      <c r="H77" s="41" t="s">
        <v>6</v>
      </c>
      <c r="I77" s="20" t="s">
        <v>336</v>
      </c>
      <c r="J77" s="21">
        <v>0</v>
      </c>
      <c r="K77" s="22" t="s">
        <v>173</v>
      </c>
      <c r="L77" s="21">
        <v>36.25</v>
      </c>
      <c r="M77" s="22" t="s">
        <v>174</v>
      </c>
      <c r="N77" s="21">
        <v>55.23</v>
      </c>
      <c r="O77" s="22" t="s">
        <v>175</v>
      </c>
      <c r="P77" s="23">
        <v>0</v>
      </c>
      <c r="Q77" s="24" t="s">
        <v>176</v>
      </c>
      <c r="R77" s="23">
        <v>100</v>
      </c>
      <c r="S77" s="22" t="s">
        <v>177</v>
      </c>
      <c r="T77" s="23">
        <v>100</v>
      </c>
      <c r="U77" s="22" t="s">
        <v>177</v>
      </c>
      <c r="V77" s="23">
        <v>0</v>
      </c>
      <c r="W77" s="22" t="s">
        <v>177</v>
      </c>
      <c r="X77" s="23">
        <v>0</v>
      </c>
      <c r="Y77" s="22" t="s">
        <v>177</v>
      </c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1">
        <v>0</v>
      </c>
      <c r="AZ77" s="21">
        <v>0</v>
      </c>
      <c r="BA77" s="21">
        <v>0</v>
      </c>
      <c r="BB77" s="21">
        <v>0</v>
      </c>
      <c r="BC77" s="21">
        <v>0</v>
      </c>
      <c r="BD77" s="51">
        <f t="shared" si="8"/>
        <v>2755145.0901877927</v>
      </c>
      <c r="BE77" s="51">
        <f t="shared" si="5"/>
        <v>2755145.0901877927</v>
      </c>
    </row>
    <row r="78" spans="1:57" ht="30" customHeight="1" x14ac:dyDescent="0.25">
      <c r="A78" s="50" t="str">
        <f>IF(C78=C77,"",COUNTIF($A$7:A77,"&gt;0")+1)</f>
        <v/>
      </c>
      <c r="B78" s="3" t="s">
        <v>189</v>
      </c>
      <c r="C78" s="6" t="s">
        <v>44</v>
      </c>
      <c r="D78" s="2" t="s">
        <v>45</v>
      </c>
      <c r="E78" s="46" t="str">
        <f t="shared" si="6"/>
        <v/>
      </c>
      <c r="F78" s="47" t="str">
        <f t="shared" si="7"/>
        <v/>
      </c>
      <c r="G78" s="47" t="s">
        <v>373</v>
      </c>
      <c r="H78" s="41" t="s">
        <v>6</v>
      </c>
      <c r="I78" s="20" t="s">
        <v>337</v>
      </c>
      <c r="J78" s="21">
        <v>0</v>
      </c>
      <c r="K78" s="22" t="s">
        <v>173</v>
      </c>
      <c r="L78" s="21">
        <v>42.3</v>
      </c>
      <c r="M78" s="22" t="s">
        <v>174</v>
      </c>
      <c r="N78" s="21">
        <v>73.3</v>
      </c>
      <c r="O78" s="22" t="s">
        <v>175</v>
      </c>
      <c r="P78" s="23">
        <v>0</v>
      </c>
      <c r="Q78" s="24" t="s">
        <v>176</v>
      </c>
      <c r="R78" s="23">
        <v>99.5</v>
      </c>
      <c r="S78" s="22" t="s">
        <v>177</v>
      </c>
      <c r="T78" s="23">
        <v>100</v>
      </c>
      <c r="U78" s="22" t="s">
        <v>177</v>
      </c>
      <c r="V78" s="23">
        <v>0</v>
      </c>
      <c r="W78" s="22" t="s">
        <v>177</v>
      </c>
      <c r="X78" s="23">
        <v>0</v>
      </c>
      <c r="Y78" s="22" t="s">
        <v>177</v>
      </c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1">
        <v>0</v>
      </c>
      <c r="AZ78" s="21">
        <v>0</v>
      </c>
      <c r="BA78" s="21">
        <v>0</v>
      </c>
      <c r="BB78" s="21">
        <v>0</v>
      </c>
      <c r="BC78" s="21">
        <v>0</v>
      </c>
      <c r="BD78" s="51" t="str">
        <f t="shared" si="8"/>
        <v/>
      </c>
      <c r="BE78" s="51">
        <f t="shared" si="5"/>
        <v>2755145.0901877927</v>
      </c>
    </row>
    <row r="79" spans="1:57" ht="30" customHeight="1" x14ac:dyDescent="0.25">
      <c r="A79" s="50" t="str">
        <f>IF(C79=C78,"",COUNTIF($A$7:A78,"&gt;0")+1)</f>
        <v/>
      </c>
      <c r="B79" s="3" t="s">
        <v>189</v>
      </c>
      <c r="C79" s="6" t="s">
        <v>44</v>
      </c>
      <c r="D79" s="2" t="s">
        <v>45</v>
      </c>
      <c r="E79" s="46" t="str">
        <f t="shared" si="6"/>
        <v/>
      </c>
      <c r="F79" s="47" t="str">
        <f t="shared" si="7"/>
        <v/>
      </c>
      <c r="G79" s="47" t="s">
        <v>373</v>
      </c>
      <c r="H79" s="41" t="s">
        <v>6</v>
      </c>
      <c r="I79" s="20" t="s">
        <v>338</v>
      </c>
      <c r="J79" s="21">
        <v>1017.26</v>
      </c>
      <c r="K79" s="22" t="s">
        <v>173</v>
      </c>
      <c r="L79" s="21">
        <v>36.25</v>
      </c>
      <c r="M79" s="22" t="s">
        <v>174</v>
      </c>
      <c r="N79" s="21">
        <v>55.23</v>
      </c>
      <c r="O79" s="22" t="s">
        <v>175</v>
      </c>
      <c r="P79" s="23">
        <v>0</v>
      </c>
      <c r="Q79" s="24" t="s">
        <v>176</v>
      </c>
      <c r="R79" s="23">
        <v>100</v>
      </c>
      <c r="S79" s="22" t="s">
        <v>177</v>
      </c>
      <c r="T79" s="23">
        <v>100</v>
      </c>
      <c r="U79" s="22" t="s">
        <v>177</v>
      </c>
      <c r="V79" s="23">
        <v>0</v>
      </c>
      <c r="W79" s="22" t="s">
        <v>177</v>
      </c>
      <c r="X79" s="23">
        <v>0</v>
      </c>
      <c r="Y79" s="22" t="s">
        <v>177</v>
      </c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1">
        <v>2036.6435302499995</v>
      </c>
      <c r="AZ79" s="21">
        <v>0</v>
      </c>
      <c r="BA79" s="21">
        <v>0</v>
      </c>
      <c r="BB79" s="21">
        <v>36.875675000000001</v>
      </c>
      <c r="BC79" s="21">
        <v>0</v>
      </c>
      <c r="BD79" s="51" t="str">
        <f t="shared" si="8"/>
        <v/>
      </c>
      <c r="BE79" s="51">
        <f t="shared" si="5"/>
        <v>2755145.0901877927</v>
      </c>
    </row>
    <row r="80" spans="1:57" ht="30" customHeight="1" x14ac:dyDescent="0.25">
      <c r="A80" s="50" t="str">
        <f>IF(C80=C79,"",COUNTIF($A$7:A79,"&gt;0")+1)</f>
        <v/>
      </c>
      <c r="B80" s="3" t="s">
        <v>189</v>
      </c>
      <c r="C80" s="6" t="s">
        <v>44</v>
      </c>
      <c r="D80" s="2" t="s">
        <v>45</v>
      </c>
      <c r="E80" s="46" t="str">
        <f t="shared" si="6"/>
        <v/>
      </c>
      <c r="F80" s="47" t="str">
        <f t="shared" si="7"/>
        <v/>
      </c>
      <c r="G80" s="47" t="s">
        <v>373</v>
      </c>
      <c r="H80" s="41" t="s">
        <v>6</v>
      </c>
      <c r="I80" s="20" t="s">
        <v>339</v>
      </c>
      <c r="J80" s="21">
        <v>0</v>
      </c>
      <c r="K80" s="22" t="s">
        <v>173</v>
      </c>
      <c r="L80" s="21">
        <v>36.25</v>
      </c>
      <c r="M80" s="22" t="s">
        <v>174</v>
      </c>
      <c r="N80" s="21">
        <v>55.23</v>
      </c>
      <c r="O80" s="22" t="s">
        <v>175</v>
      </c>
      <c r="P80" s="23">
        <v>0</v>
      </c>
      <c r="Q80" s="24" t="s">
        <v>176</v>
      </c>
      <c r="R80" s="23">
        <v>100</v>
      </c>
      <c r="S80" s="22" t="s">
        <v>177</v>
      </c>
      <c r="T80" s="23">
        <v>100</v>
      </c>
      <c r="U80" s="22" t="s">
        <v>177</v>
      </c>
      <c r="V80" s="23">
        <v>0</v>
      </c>
      <c r="W80" s="22" t="s">
        <v>177</v>
      </c>
      <c r="X80" s="23">
        <v>0</v>
      </c>
      <c r="Y80" s="22" t="s">
        <v>177</v>
      </c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1">
        <v>0</v>
      </c>
      <c r="AZ80" s="21">
        <v>0</v>
      </c>
      <c r="BA80" s="21">
        <v>0</v>
      </c>
      <c r="BB80" s="21">
        <v>0</v>
      </c>
      <c r="BC80" s="21">
        <v>0</v>
      </c>
      <c r="BD80" s="51" t="str">
        <f t="shared" si="8"/>
        <v/>
      </c>
      <c r="BE80" s="51">
        <f t="shared" si="5"/>
        <v>2755145.0901877927</v>
      </c>
    </row>
    <row r="81" spans="1:57" ht="30" customHeight="1" x14ac:dyDescent="0.25">
      <c r="A81" s="50" t="str">
        <f>IF(C81=C80,"",COUNTIF($A$7:A80,"&gt;0")+1)</f>
        <v/>
      </c>
      <c r="B81" s="3" t="s">
        <v>189</v>
      </c>
      <c r="C81" s="6" t="s">
        <v>44</v>
      </c>
      <c r="D81" s="2" t="s">
        <v>45</v>
      </c>
      <c r="E81" s="46" t="str">
        <f t="shared" si="6"/>
        <v/>
      </c>
      <c r="F81" s="47" t="str">
        <f t="shared" si="7"/>
        <v/>
      </c>
      <c r="G81" s="47" t="s">
        <v>373</v>
      </c>
      <c r="H81" s="41" t="s">
        <v>6</v>
      </c>
      <c r="I81" s="20" t="s">
        <v>340</v>
      </c>
      <c r="J81" s="21">
        <v>146.21</v>
      </c>
      <c r="K81" s="22" t="s">
        <v>173</v>
      </c>
      <c r="L81" s="21">
        <v>36.25</v>
      </c>
      <c r="M81" s="22" t="s">
        <v>174</v>
      </c>
      <c r="N81" s="21">
        <v>55.23</v>
      </c>
      <c r="O81" s="22" t="s">
        <v>175</v>
      </c>
      <c r="P81" s="23">
        <v>0</v>
      </c>
      <c r="Q81" s="24" t="s">
        <v>176</v>
      </c>
      <c r="R81" s="23">
        <v>100</v>
      </c>
      <c r="S81" s="22" t="s">
        <v>177</v>
      </c>
      <c r="T81" s="23">
        <v>100</v>
      </c>
      <c r="U81" s="22" t="s">
        <v>177</v>
      </c>
      <c r="V81" s="23">
        <v>0</v>
      </c>
      <c r="W81" s="22" t="s">
        <v>177</v>
      </c>
      <c r="X81" s="23">
        <v>0</v>
      </c>
      <c r="Y81" s="22" t="s">
        <v>177</v>
      </c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1">
        <v>292.72521337500001</v>
      </c>
      <c r="AZ81" s="21">
        <v>0</v>
      </c>
      <c r="BA81" s="21">
        <v>0</v>
      </c>
      <c r="BB81" s="21">
        <v>5.3001125</v>
      </c>
      <c r="BC81" s="21">
        <v>0</v>
      </c>
      <c r="BD81" s="51" t="str">
        <f t="shared" si="8"/>
        <v/>
      </c>
      <c r="BE81" s="51">
        <f t="shared" si="5"/>
        <v>2755145.0901877927</v>
      </c>
    </row>
    <row r="82" spans="1:57" ht="30" customHeight="1" x14ac:dyDescent="0.25">
      <c r="A82" s="50" t="str">
        <f>IF(C82=C81,"",COUNTIF($A$7:A81,"&gt;0")+1)</f>
        <v/>
      </c>
      <c r="B82" s="3" t="s">
        <v>189</v>
      </c>
      <c r="C82" s="6" t="s">
        <v>44</v>
      </c>
      <c r="D82" s="2" t="s">
        <v>45</v>
      </c>
      <c r="E82" s="46" t="str">
        <f t="shared" si="6"/>
        <v/>
      </c>
      <c r="F82" s="47" t="str">
        <f t="shared" si="7"/>
        <v/>
      </c>
      <c r="G82" s="47" t="s">
        <v>373</v>
      </c>
      <c r="H82" s="41" t="s">
        <v>6</v>
      </c>
      <c r="I82" s="20" t="s">
        <v>341</v>
      </c>
      <c r="J82" s="21">
        <v>95291.25</v>
      </c>
      <c r="K82" s="22" t="s">
        <v>173</v>
      </c>
      <c r="L82" s="21">
        <v>36.25</v>
      </c>
      <c r="M82" s="22" t="s">
        <v>174</v>
      </c>
      <c r="N82" s="21">
        <v>55.23</v>
      </c>
      <c r="O82" s="22" t="s">
        <v>175</v>
      </c>
      <c r="P82" s="23">
        <v>0</v>
      </c>
      <c r="Q82" s="24" t="s">
        <v>176</v>
      </c>
      <c r="R82" s="23">
        <v>100</v>
      </c>
      <c r="S82" s="22" t="s">
        <v>177</v>
      </c>
      <c r="T82" s="23">
        <v>100</v>
      </c>
      <c r="U82" s="22" t="s">
        <v>177</v>
      </c>
      <c r="V82" s="23">
        <v>0</v>
      </c>
      <c r="W82" s="22" t="s">
        <v>177</v>
      </c>
      <c r="X82" s="23">
        <v>0</v>
      </c>
      <c r="Y82" s="22" t="s">
        <v>177</v>
      </c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1">
        <v>190781.42048437498</v>
      </c>
      <c r="AZ82" s="21">
        <v>0</v>
      </c>
      <c r="BA82" s="21">
        <v>0</v>
      </c>
      <c r="BB82" s="21">
        <v>3454.3078125000002</v>
      </c>
      <c r="BC82" s="21">
        <v>0</v>
      </c>
      <c r="BD82" s="51" t="str">
        <f t="shared" si="8"/>
        <v/>
      </c>
      <c r="BE82" s="51">
        <f t="shared" si="5"/>
        <v>2755145.0901877927</v>
      </c>
    </row>
    <row r="83" spans="1:57" ht="30" customHeight="1" x14ac:dyDescent="0.25">
      <c r="A83" s="50" t="str">
        <f>IF(C83=C82,"",COUNTIF($A$7:A82,"&gt;0")+1)</f>
        <v/>
      </c>
      <c r="B83" s="3" t="s">
        <v>189</v>
      </c>
      <c r="C83" s="6" t="s">
        <v>44</v>
      </c>
      <c r="D83" s="2" t="s">
        <v>45</v>
      </c>
      <c r="E83" s="46" t="str">
        <f t="shared" si="6"/>
        <v/>
      </c>
      <c r="F83" s="47" t="str">
        <f t="shared" si="7"/>
        <v/>
      </c>
      <c r="G83" s="47" t="s">
        <v>373</v>
      </c>
      <c r="H83" s="41" t="s">
        <v>6</v>
      </c>
      <c r="I83" s="20" t="s">
        <v>342</v>
      </c>
      <c r="J83" s="21">
        <v>489684.07</v>
      </c>
      <c r="K83" s="22" t="s">
        <v>173</v>
      </c>
      <c r="L83" s="21">
        <v>36.25</v>
      </c>
      <c r="M83" s="22" t="s">
        <v>174</v>
      </c>
      <c r="N83" s="21">
        <v>55.23</v>
      </c>
      <c r="O83" s="22" t="s">
        <v>175</v>
      </c>
      <c r="P83" s="23">
        <v>0</v>
      </c>
      <c r="Q83" s="24" t="s">
        <v>176</v>
      </c>
      <c r="R83" s="23">
        <v>100</v>
      </c>
      <c r="S83" s="22" t="s">
        <v>177</v>
      </c>
      <c r="T83" s="23">
        <v>100</v>
      </c>
      <c r="U83" s="22" t="s">
        <v>177</v>
      </c>
      <c r="V83" s="23">
        <v>0</v>
      </c>
      <c r="W83" s="22" t="s">
        <v>177</v>
      </c>
      <c r="X83" s="23">
        <v>0</v>
      </c>
      <c r="Y83" s="22" t="s">
        <v>177</v>
      </c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1">
        <v>980390.35549612483</v>
      </c>
      <c r="AZ83" s="21">
        <v>0</v>
      </c>
      <c r="BA83" s="21">
        <v>0</v>
      </c>
      <c r="BB83" s="21">
        <v>17751.047537500002</v>
      </c>
      <c r="BC83" s="21">
        <v>0</v>
      </c>
      <c r="BD83" s="51" t="str">
        <f t="shared" si="8"/>
        <v/>
      </c>
      <c r="BE83" s="51">
        <f t="shared" si="5"/>
        <v>2755145.0901877927</v>
      </c>
    </row>
    <row r="84" spans="1:57" ht="30" customHeight="1" x14ac:dyDescent="0.25">
      <c r="A84" s="50" t="str">
        <f>IF(C84=C83,"",COUNTIF($A$7:A83,"&gt;0")+1)</f>
        <v/>
      </c>
      <c r="B84" s="3" t="s">
        <v>189</v>
      </c>
      <c r="C84" s="6" t="s">
        <v>44</v>
      </c>
      <c r="D84" s="2" t="s">
        <v>45</v>
      </c>
      <c r="E84" s="46" t="str">
        <f t="shared" si="6"/>
        <v/>
      </c>
      <c r="F84" s="47" t="str">
        <f t="shared" si="7"/>
        <v/>
      </c>
      <c r="G84" s="47" t="s">
        <v>373</v>
      </c>
      <c r="H84" s="41" t="s">
        <v>6</v>
      </c>
      <c r="I84" s="20" t="s">
        <v>343</v>
      </c>
      <c r="J84" s="21">
        <v>369.35</v>
      </c>
      <c r="K84" s="22" t="s">
        <v>173</v>
      </c>
      <c r="L84" s="21">
        <v>36.25</v>
      </c>
      <c r="M84" s="22" t="s">
        <v>174</v>
      </c>
      <c r="N84" s="21">
        <v>55.23</v>
      </c>
      <c r="O84" s="22" t="s">
        <v>175</v>
      </c>
      <c r="P84" s="23">
        <v>0</v>
      </c>
      <c r="Q84" s="24" t="s">
        <v>176</v>
      </c>
      <c r="R84" s="23">
        <v>100</v>
      </c>
      <c r="S84" s="22" t="s">
        <v>177</v>
      </c>
      <c r="T84" s="23">
        <v>100</v>
      </c>
      <c r="U84" s="22" t="s">
        <v>177</v>
      </c>
      <c r="V84" s="23">
        <v>0</v>
      </c>
      <c r="W84" s="22" t="s">
        <v>177</v>
      </c>
      <c r="X84" s="23">
        <v>0</v>
      </c>
      <c r="Y84" s="22" t="s">
        <v>177</v>
      </c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1">
        <v>739.47101812499989</v>
      </c>
      <c r="AZ84" s="21">
        <v>0</v>
      </c>
      <c r="BA84" s="21">
        <v>0</v>
      </c>
      <c r="BB84" s="21">
        <v>13.388937500000001</v>
      </c>
      <c r="BC84" s="21">
        <v>0</v>
      </c>
      <c r="BD84" s="51" t="str">
        <f t="shared" si="8"/>
        <v/>
      </c>
      <c r="BE84" s="51">
        <f t="shared" si="5"/>
        <v>2755145.0901877927</v>
      </c>
    </row>
    <row r="85" spans="1:57" ht="30" customHeight="1" x14ac:dyDescent="0.25">
      <c r="A85" s="50" t="str">
        <f>IF(C85=C84,"",COUNTIF($A$7:A84,"&gt;0")+1)</f>
        <v/>
      </c>
      <c r="B85" s="3" t="s">
        <v>189</v>
      </c>
      <c r="C85" s="6" t="s">
        <v>44</v>
      </c>
      <c r="D85" s="2" t="s">
        <v>45</v>
      </c>
      <c r="E85" s="46" t="str">
        <f t="shared" si="6"/>
        <v/>
      </c>
      <c r="F85" s="47" t="str">
        <f t="shared" si="7"/>
        <v/>
      </c>
      <c r="G85" s="47" t="s">
        <v>373</v>
      </c>
      <c r="H85" s="41" t="s">
        <v>6</v>
      </c>
      <c r="I85" s="20" t="s">
        <v>344</v>
      </c>
      <c r="J85" s="21">
        <v>22.07</v>
      </c>
      <c r="K85" s="22" t="s">
        <v>173</v>
      </c>
      <c r="L85" s="21">
        <v>36.25</v>
      </c>
      <c r="M85" s="22" t="s">
        <v>174</v>
      </c>
      <c r="N85" s="21">
        <v>55.23</v>
      </c>
      <c r="O85" s="22" t="s">
        <v>175</v>
      </c>
      <c r="P85" s="23">
        <v>0</v>
      </c>
      <c r="Q85" s="24" t="s">
        <v>176</v>
      </c>
      <c r="R85" s="23">
        <v>100</v>
      </c>
      <c r="S85" s="22" t="s">
        <v>177</v>
      </c>
      <c r="T85" s="23">
        <v>100</v>
      </c>
      <c r="U85" s="22" t="s">
        <v>177</v>
      </c>
      <c r="V85" s="23">
        <v>0</v>
      </c>
      <c r="W85" s="22" t="s">
        <v>177</v>
      </c>
      <c r="X85" s="23">
        <v>0</v>
      </c>
      <c r="Y85" s="22" t="s">
        <v>177</v>
      </c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1">
        <v>44.186071124999998</v>
      </c>
      <c r="AZ85" s="21">
        <v>0</v>
      </c>
      <c r="BA85" s="21">
        <v>0</v>
      </c>
      <c r="BB85" s="21">
        <v>0.80003750000000007</v>
      </c>
      <c r="BC85" s="21">
        <v>0</v>
      </c>
      <c r="BD85" s="51" t="str">
        <f t="shared" si="8"/>
        <v/>
      </c>
      <c r="BE85" s="51">
        <f t="shared" si="5"/>
        <v>2755145.0901877927</v>
      </c>
    </row>
    <row r="86" spans="1:57" ht="30" customHeight="1" x14ac:dyDescent="0.25">
      <c r="A86" s="50" t="str">
        <f>IF(C86=C85,"",COUNTIF($A$7:A85,"&gt;0")+1)</f>
        <v/>
      </c>
      <c r="B86" s="3" t="s">
        <v>189</v>
      </c>
      <c r="C86" s="6" t="s">
        <v>44</v>
      </c>
      <c r="D86" s="2" t="s">
        <v>45</v>
      </c>
      <c r="E86" s="46" t="str">
        <f t="shared" si="6"/>
        <v/>
      </c>
      <c r="F86" s="47" t="str">
        <f t="shared" si="7"/>
        <v/>
      </c>
      <c r="G86" s="47" t="s">
        <v>373</v>
      </c>
      <c r="H86" s="41" t="s">
        <v>6</v>
      </c>
      <c r="I86" s="20" t="s">
        <v>345</v>
      </c>
      <c r="J86" s="21">
        <v>593983.34</v>
      </c>
      <c r="K86" s="22" t="s">
        <v>173</v>
      </c>
      <c r="L86" s="21">
        <v>36.25</v>
      </c>
      <c r="M86" s="22" t="s">
        <v>174</v>
      </c>
      <c r="N86" s="21">
        <v>55.23</v>
      </c>
      <c r="O86" s="22" t="s">
        <v>175</v>
      </c>
      <c r="P86" s="23">
        <v>0</v>
      </c>
      <c r="Q86" s="24" t="s">
        <v>176</v>
      </c>
      <c r="R86" s="23">
        <v>100</v>
      </c>
      <c r="S86" s="22" t="s">
        <v>177</v>
      </c>
      <c r="T86" s="23">
        <v>100</v>
      </c>
      <c r="U86" s="22" t="s">
        <v>177</v>
      </c>
      <c r="V86" s="23">
        <v>0</v>
      </c>
      <c r="W86" s="22" t="s">
        <v>177</v>
      </c>
      <c r="X86" s="23">
        <v>0</v>
      </c>
      <c r="Y86" s="22" t="s">
        <v>177</v>
      </c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1">
        <v>1189206.6202222498</v>
      </c>
      <c r="AZ86" s="21">
        <v>0</v>
      </c>
      <c r="BA86" s="21">
        <v>0</v>
      </c>
      <c r="BB86" s="21">
        <v>21531.896075000001</v>
      </c>
      <c r="BC86" s="21">
        <v>0</v>
      </c>
      <c r="BD86" s="51" t="str">
        <f t="shared" si="8"/>
        <v/>
      </c>
      <c r="BE86" s="51">
        <f t="shared" si="5"/>
        <v>2755145.0901877927</v>
      </c>
    </row>
    <row r="87" spans="1:57" ht="30" customHeight="1" x14ac:dyDescent="0.25">
      <c r="A87" s="50" t="str">
        <f>IF(C87=C86,"",COUNTIF($A$7:A86,"&gt;0")+1)</f>
        <v/>
      </c>
      <c r="B87" s="3" t="s">
        <v>189</v>
      </c>
      <c r="C87" s="6" t="s">
        <v>44</v>
      </c>
      <c r="D87" s="2" t="s">
        <v>45</v>
      </c>
      <c r="E87" s="46" t="str">
        <f t="shared" si="6"/>
        <v/>
      </c>
      <c r="F87" s="47" t="str">
        <f t="shared" si="7"/>
        <v/>
      </c>
      <c r="G87" s="47" t="s">
        <v>373</v>
      </c>
      <c r="H87" s="41" t="s">
        <v>6</v>
      </c>
      <c r="I87" s="20" t="s">
        <v>346</v>
      </c>
      <c r="J87" s="21">
        <v>695.06</v>
      </c>
      <c r="K87" s="22" t="s">
        <v>173</v>
      </c>
      <c r="L87" s="21">
        <v>36.25</v>
      </c>
      <c r="M87" s="22" t="s">
        <v>174</v>
      </c>
      <c r="N87" s="21">
        <v>55.23</v>
      </c>
      <c r="O87" s="22" t="s">
        <v>175</v>
      </c>
      <c r="P87" s="23">
        <v>0</v>
      </c>
      <c r="Q87" s="24" t="s">
        <v>176</v>
      </c>
      <c r="R87" s="23">
        <v>100</v>
      </c>
      <c r="S87" s="22" t="s">
        <v>177</v>
      </c>
      <c r="T87" s="23">
        <v>100</v>
      </c>
      <c r="U87" s="22" t="s">
        <v>177</v>
      </c>
      <c r="V87" s="23">
        <v>0</v>
      </c>
      <c r="W87" s="22" t="s">
        <v>177</v>
      </c>
      <c r="X87" s="23">
        <v>0</v>
      </c>
      <c r="Y87" s="22" t="s">
        <v>177</v>
      </c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1">
        <v>1391.5709377499998</v>
      </c>
      <c r="AZ87" s="21">
        <v>0</v>
      </c>
      <c r="BA87" s="21">
        <v>0</v>
      </c>
      <c r="BB87" s="21">
        <v>25.195924999999999</v>
      </c>
      <c r="BC87" s="21">
        <v>0</v>
      </c>
      <c r="BD87" s="51" t="str">
        <f t="shared" si="8"/>
        <v/>
      </c>
      <c r="BE87" s="51">
        <f t="shared" si="5"/>
        <v>2755145.0901877927</v>
      </c>
    </row>
    <row r="88" spans="1:57" ht="30" customHeight="1" x14ac:dyDescent="0.25">
      <c r="A88" s="50" t="str">
        <f>IF(C88=C87,"",COUNTIF($A$7:A87,"&gt;0")+1)</f>
        <v/>
      </c>
      <c r="B88" s="3" t="s">
        <v>189</v>
      </c>
      <c r="C88" s="6" t="s">
        <v>44</v>
      </c>
      <c r="D88" s="2" t="s">
        <v>45</v>
      </c>
      <c r="E88" s="46" t="str">
        <f t="shared" si="6"/>
        <v/>
      </c>
      <c r="F88" s="47" t="str">
        <f t="shared" si="7"/>
        <v/>
      </c>
      <c r="G88" s="47" t="s">
        <v>373</v>
      </c>
      <c r="H88" s="41" t="s">
        <v>6</v>
      </c>
      <c r="I88" s="20" t="s">
        <v>347</v>
      </c>
      <c r="J88" s="21">
        <v>70248.679999999993</v>
      </c>
      <c r="K88" s="22" t="s">
        <v>173</v>
      </c>
      <c r="L88" s="21">
        <v>36.25</v>
      </c>
      <c r="M88" s="22" t="s">
        <v>174</v>
      </c>
      <c r="N88" s="21">
        <v>55.23</v>
      </c>
      <c r="O88" s="22" t="s">
        <v>175</v>
      </c>
      <c r="P88" s="23">
        <v>0</v>
      </c>
      <c r="Q88" s="24" t="s">
        <v>176</v>
      </c>
      <c r="R88" s="23">
        <v>100</v>
      </c>
      <c r="S88" s="22" t="s">
        <v>177</v>
      </c>
      <c r="T88" s="23">
        <v>100</v>
      </c>
      <c r="U88" s="22" t="s">
        <v>177</v>
      </c>
      <c r="V88" s="23">
        <v>0</v>
      </c>
      <c r="W88" s="22" t="s">
        <v>177</v>
      </c>
      <c r="X88" s="23">
        <v>0</v>
      </c>
      <c r="Y88" s="22" t="s">
        <v>177</v>
      </c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1">
        <v>140644.00411949996</v>
      </c>
      <c r="AZ88" s="21">
        <v>0</v>
      </c>
      <c r="BA88" s="21">
        <v>0</v>
      </c>
      <c r="BB88" s="21">
        <v>2546.5146500000001</v>
      </c>
      <c r="BC88" s="21">
        <v>0</v>
      </c>
      <c r="BD88" s="51" t="str">
        <f t="shared" si="8"/>
        <v/>
      </c>
      <c r="BE88" s="51">
        <f t="shared" si="5"/>
        <v>2755145.0901877927</v>
      </c>
    </row>
    <row r="89" spans="1:57" ht="30" customHeight="1" x14ac:dyDescent="0.25">
      <c r="A89" s="50" t="str">
        <f>IF(C89=C88,"",COUNTIF($A$7:A88,"&gt;0")+1)</f>
        <v/>
      </c>
      <c r="B89" s="3" t="s">
        <v>189</v>
      </c>
      <c r="C89" s="6" t="s">
        <v>44</v>
      </c>
      <c r="D89" s="2" t="s">
        <v>45</v>
      </c>
      <c r="E89" s="46" t="str">
        <f t="shared" si="6"/>
        <v/>
      </c>
      <c r="F89" s="47" t="str">
        <f t="shared" si="7"/>
        <v/>
      </c>
      <c r="G89" s="47" t="s">
        <v>373</v>
      </c>
      <c r="H89" s="41" t="s">
        <v>348</v>
      </c>
      <c r="I89" s="20" t="s">
        <v>349</v>
      </c>
      <c r="J89" s="21"/>
      <c r="K89" s="22"/>
      <c r="L89" s="21"/>
      <c r="M89" s="22"/>
      <c r="N89" s="21"/>
      <c r="O89" s="22"/>
      <c r="P89" s="23"/>
      <c r="Q89" s="24"/>
      <c r="R89" s="23"/>
      <c r="S89" s="22"/>
      <c r="T89" s="23"/>
      <c r="U89" s="22"/>
      <c r="V89" s="23">
        <v>0</v>
      </c>
      <c r="W89" s="22" t="s">
        <v>177</v>
      </c>
      <c r="X89" s="23">
        <v>0</v>
      </c>
      <c r="Y89" s="22" t="s">
        <v>177</v>
      </c>
      <c r="Z89" s="24">
        <v>0.117622</v>
      </c>
      <c r="AA89" s="24" t="s">
        <v>350</v>
      </c>
      <c r="AB89" s="24">
        <v>8065</v>
      </c>
      <c r="AC89" s="24" t="s">
        <v>162</v>
      </c>
      <c r="AD89" s="24">
        <v>115.32468799999999</v>
      </c>
      <c r="AE89" s="24" t="s">
        <v>351</v>
      </c>
      <c r="AF89" s="24">
        <v>930093.6087199999</v>
      </c>
      <c r="AG89" s="24" t="s">
        <v>352</v>
      </c>
      <c r="AH89" s="24">
        <v>109</v>
      </c>
      <c r="AI89" s="24" t="s">
        <v>4</v>
      </c>
      <c r="AJ89" s="24">
        <v>298</v>
      </c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1">
        <v>32601.042192569425</v>
      </c>
      <c r="AZ89" s="21">
        <v>0</v>
      </c>
      <c r="BA89" s="21">
        <v>0</v>
      </c>
      <c r="BB89" s="21">
        <v>0</v>
      </c>
      <c r="BC89" s="21">
        <v>0</v>
      </c>
      <c r="BD89" s="51" t="str">
        <f t="shared" si="8"/>
        <v/>
      </c>
      <c r="BE89" s="51">
        <f t="shared" si="5"/>
        <v>2755145.0901877927</v>
      </c>
    </row>
    <row r="90" spans="1:57" ht="30" customHeight="1" x14ac:dyDescent="0.25">
      <c r="A90" s="50" t="str">
        <f>IF(C90=C89,"",COUNTIF($A$7:A89,"&gt;0")+1)</f>
        <v/>
      </c>
      <c r="B90" s="3" t="s">
        <v>189</v>
      </c>
      <c r="C90" s="6" t="s">
        <v>44</v>
      </c>
      <c r="D90" s="2" t="s">
        <v>45</v>
      </c>
      <c r="E90" s="46" t="str">
        <f t="shared" si="6"/>
        <v/>
      </c>
      <c r="F90" s="47" t="str">
        <f t="shared" si="7"/>
        <v/>
      </c>
      <c r="G90" s="47" t="s">
        <v>373</v>
      </c>
      <c r="H90" s="41" t="s">
        <v>348</v>
      </c>
      <c r="I90" s="20" t="s">
        <v>163</v>
      </c>
      <c r="J90" s="21"/>
      <c r="K90" s="22"/>
      <c r="L90" s="21"/>
      <c r="M90" s="22"/>
      <c r="N90" s="21"/>
      <c r="O90" s="22"/>
      <c r="P90" s="23"/>
      <c r="Q90" s="24"/>
      <c r="R90" s="23"/>
      <c r="S90" s="22"/>
      <c r="T90" s="23"/>
      <c r="U90" s="22"/>
      <c r="V90" s="23">
        <v>0</v>
      </c>
      <c r="W90" s="22" t="s">
        <v>177</v>
      </c>
      <c r="X90" s="23">
        <v>0</v>
      </c>
      <c r="Y90" s="22" t="s">
        <v>177</v>
      </c>
      <c r="Z90" s="24">
        <v>0.27876800000000002</v>
      </c>
      <c r="AA90" s="24" t="s">
        <v>350</v>
      </c>
      <c r="AB90" s="24">
        <v>5568</v>
      </c>
      <c r="AC90" s="24" t="s">
        <v>162</v>
      </c>
      <c r="AD90" s="24">
        <v>75.230943999999994</v>
      </c>
      <c r="AE90" s="24" t="s">
        <v>351</v>
      </c>
      <c r="AF90" s="24">
        <v>418885.89619199996</v>
      </c>
      <c r="AG90" s="24" t="s">
        <v>352</v>
      </c>
      <c r="AH90" s="24">
        <v>117</v>
      </c>
      <c r="AI90" s="24" t="s">
        <v>4</v>
      </c>
      <c r="AJ90" s="24">
        <v>298</v>
      </c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1">
        <v>34798.051085876134</v>
      </c>
      <c r="AZ90" s="21">
        <v>0</v>
      </c>
      <c r="BA90" s="21">
        <v>0</v>
      </c>
      <c r="BB90" s="21">
        <v>0</v>
      </c>
      <c r="BC90" s="21">
        <v>0</v>
      </c>
      <c r="BD90" s="51" t="str">
        <f t="shared" si="8"/>
        <v/>
      </c>
      <c r="BE90" s="51">
        <f t="shared" si="5"/>
        <v>2755145.0901877927</v>
      </c>
    </row>
    <row r="91" spans="1:57" ht="30" customHeight="1" x14ac:dyDescent="0.25">
      <c r="A91" s="50" t="str">
        <f>IF(C91=C90,"",COUNTIF($A$7:A90,"&gt;0")+1)</f>
        <v/>
      </c>
      <c r="B91" s="3" t="s">
        <v>189</v>
      </c>
      <c r="C91" s="6" t="s">
        <v>44</v>
      </c>
      <c r="D91" s="2" t="s">
        <v>45</v>
      </c>
      <c r="E91" s="46" t="str">
        <f t="shared" si="6"/>
        <v/>
      </c>
      <c r="F91" s="47" t="str">
        <f t="shared" si="7"/>
        <v/>
      </c>
      <c r="G91" s="47" t="s">
        <v>373</v>
      </c>
      <c r="H91" s="41" t="s">
        <v>348</v>
      </c>
      <c r="I91" s="20" t="s">
        <v>164</v>
      </c>
      <c r="J91" s="21"/>
      <c r="K91" s="22"/>
      <c r="L91" s="21"/>
      <c r="M91" s="22"/>
      <c r="N91" s="21"/>
      <c r="O91" s="22"/>
      <c r="P91" s="23"/>
      <c r="Q91" s="24"/>
      <c r="R91" s="23"/>
      <c r="S91" s="22"/>
      <c r="T91" s="23"/>
      <c r="U91" s="22"/>
      <c r="V91" s="23">
        <v>0</v>
      </c>
      <c r="W91" s="22" t="s">
        <v>177</v>
      </c>
      <c r="X91" s="23">
        <v>0</v>
      </c>
      <c r="Y91" s="22" t="s">
        <v>177</v>
      </c>
      <c r="Z91" s="24">
        <v>0.13762099999999999</v>
      </c>
      <c r="AA91" s="24" t="s">
        <v>350</v>
      </c>
      <c r="AB91" s="24">
        <v>5868</v>
      </c>
      <c r="AC91" s="24" t="s">
        <v>162</v>
      </c>
      <c r="AD91" s="24">
        <v>89.157510000000002</v>
      </c>
      <c r="AE91" s="24" t="s">
        <v>351</v>
      </c>
      <c r="AF91" s="24">
        <v>523176.26868000004</v>
      </c>
      <c r="AG91" s="24" t="s">
        <v>352</v>
      </c>
      <c r="AH91" s="24">
        <v>72</v>
      </c>
      <c r="AI91" s="24" t="s">
        <v>4</v>
      </c>
      <c r="AJ91" s="24">
        <v>298</v>
      </c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1">
        <v>21456.012299059064</v>
      </c>
      <c r="AZ91" s="21">
        <v>0</v>
      </c>
      <c r="BA91" s="21">
        <v>0</v>
      </c>
      <c r="BB91" s="21">
        <v>0</v>
      </c>
      <c r="BC91" s="21">
        <v>0</v>
      </c>
      <c r="BD91" s="51" t="str">
        <f t="shared" si="8"/>
        <v/>
      </c>
      <c r="BE91" s="51">
        <f t="shared" si="5"/>
        <v>2755145.0901877927</v>
      </c>
    </row>
    <row r="92" spans="1:57" ht="30" customHeight="1" x14ac:dyDescent="0.25">
      <c r="A92" s="50" t="str">
        <f>IF(C92=C91,"",COUNTIF($A$7:A91,"&gt;0")+1)</f>
        <v/>
      </c>
      <c r="B92" s="3" t="s">
        <v>189</v>
      </c>
      <c r="C92" s="6" t="s">
        <v>44</v>
      </c>
      <c r="D92" s="2" t="s">
        <v>45</v>
      </c>
      <c r="E92" s="46" t="str">
        <f t="shared" si="6"/>
        <v/>
      </c>
      <c r="F92" s="47" t="str">
        <f t="shared" si="7"/>
        <v/>
      </c>
      <c r="G92" s="47" t="s">
        <v>373</v>
      </c>
      <c r="H92" s="41" t="s">
        <v>348</v>
      </c>
      <c r="I92" s="20" t="s">
        <v>165</v>
      </c>
      <c r="J92" s="21"/>
      <c r="K92" s="22"/>
      <c r="L92" s="21"/>
      <c r="M92" s="22"/>
      <c r="N92" s="21"/>
      <c r="O92" s="22"/>
      <c r="P92" s="23"/>
      <c r="Q92" s="24"/>
      <c r="R92" s="23"/>
      <c r="S92" s="22"/>
      <c r="T92" s="23"/>
      <c r="U92" s="22"/>
      <c r="V92" s="23">
        <v>0</v>
      </c>
      <c r="W92" s="22" t="s">
        <v>177</v>
      </c>
      <c r="X92" s="23">
        <v>0</v>
      </c>
      <c r="Y92" s="22" t="s">
        <v>177</v>
      </c>
      <c r="Z92" s="24">
        <v>0.245475</v>
      </c>
      <c r="AA92" s="24" t="s">
        <v>350</v>
      </c>
      <c r="AB92" s="24">
        <v>6181</v>
      </c>
      <c r="AC92" s="24" t="s">
        <v>162</v>
      </c>
      <c r="AD92" s="24">
        <v>62.385745999999997</v>
      </c>
      <c r="AE92" s="24" t="s">
        <v>351</v>
      </c>
      <c r="AF92" s="24">
        <v>385606.296026</v>
      </c>
      <c r="AG92" s="24" t="s">
        <v>352</v>
      </c>
      <c r="AH92" s="24">
        <v>95</v>
      </c>
      <c r="AI92" s="24" t="s">
        <v>4</v>
      </c>
      <c r="AJ92" s="24">
        <v>298</v>
      </c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1">
        <v>28207.698244060739</v>
      </c>
      <c r="AZ92" s="21">
        <v>0</v>
      </c>
      <c r="BA92" s="21">
        <v>0</v>
      </c>
      <c r="BB92" s="21">
        <v>0</v>
      </c>
      <c r="BC92" s="21">
        <v>0</v>
      </c>
      <c r="BD92" s="51" t="str">
        <f t="shared" si="8"/>
        <v/>
      </c>
      <c r="BE92" s="51">
        <f t="shared" si="5"/>
        <v>2755145.0901877927</v>
      </c>
    </row>
    <row r="93" spans="1:57" ht="30" customHeight="1" x14ac:dyDescent="0.25">
      <c r="A93" s="50" t="str">
        <f>IF(C93=C92,"",COUNTIF($A$7:A92,"&gt;0")+1)</f>
        <v/>
      </c>
      <c r="B93" s="3" t="s">
        <v>189</v>
      </c>
      <c r="C93" s="6" t="s">
        <v>44</v>
      </c>
      <c r="D93" s="2" t="s">
        <v>45</v>
      </c>
      <c r="E93" s="46" t="str">
        <f t="shared" si="6"/>
        <v/>
      </c>
      <c r="F93" s="47" t="str">
        <f t="shared" si="7"/>
        <v/>
      </c>
      <c r="G93" s="47" t="s">
        <v>373</v>
      </c>
      <c r="H93" s="41" t="s">
        <v>348</v>
      </c>
      <c r="I93" s="20" t="s">
        <v>166</v>
      </c>
      <c r="J93" s="21"/>
      <c r="K93" s="22"/>
      <c r="L93" s="21"/>
      <c r="M93" s="22"/>
      <c r="N93" s="21"/>
      <c r="O93" s="22"/>
      <c r="P93" s="23"/>
      <c r="Q93" s="24"/>
      <c r="R93" s="23"/>
      <c r="S93" s="22"/>
      <c r="T93" s="23"/>
      <c r="U93" s="22"/>
      <c r="V93" s="23">
        <v>0</v>
      </c>
      <c r="W93" s="22" t="s">
        <v>177</v>
      </c>
      <c r="X93" s="23">
        <v>0</v>
      </c>
      <c r="Y93" s="22" t="s">
        <v>177</v>
      </c>
      <c r="Z93" s="24">
        <v>0.31116899999999997</v>
      </c>
      <c r="AA93" s="24" t="s">
        <v>350</v>
      </c>
      <c r="AB93" s="24">
        <v>4921</v>
      </c>
      <c r="AC93" s="24" t="s">
        <v>162</v>
      </c>
      <c r="AD93" s="24">
        <v>50.638032000000003</v>
      </c>
      <c r="AE93" s="24" t="s">
        <v>351</v>
      </c>
      <c r="AF93" s="24">
        <v>249189.75547200002</v>
      </c>
      <c r="AG93" s="24" t="s">
        <v>352</v>
      </c>
      <c r="AH93" s="24">
        <v>78</v>
      </c>
      <c r="AI93" s="24" t="s">
        <v>4</v>
      </c>
      <c r="AJ93" s="24">
        <v>298</v>
      </c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1">
        <v>23106.957852099098</v>
      </c>
      <c r="AZ93" s="21">
        <v>0</v>
      </c>
      <c r="BA93" s="21">
        <v>0</v>
      </c>
      <c r="BB93" s="21">
        <v>0</v>
      </c>
      <c r="BC93" s="21">
        <v>0</v>
      </c>
      <c r="BD93" s="51" t="str">
        <f t="shared" si="8"/>
        <v/>
      </c>
      <c r="BE93" s="51">
        <f t="shared" si="5"/>
        <v>2755145.0901877927</v>
      </c>
    </row>
    <row r="94" spans="1:57" ht="30" customHeight="1" x14ac:dyDescent="0.25">
      <c r="A94" s="50" t="str">
        <f>IF(C94=C93,"",COUNTIF($A$7:A93,"&gt;0")+1)</f>
        <v/>
      </c>
      <c r="B94" s="3" t="s">
        <v>189</v>
      </c>
      <c r="C94" s="6" t="s">
        <v>44</v>
      </c>
      <c r="D94" s="2" t="s">
        <v>45</v>
      </c>
      <c r="E94" s="46" t="str">
        <f t="shared" si="6"/>
        <v/>
      </c>
      <c r="F94" s="47" t="str">
        <f t="shared" si="7"/>
        <v/>
      </c>
      <c r="G94" s="47" t="s">
        <v>373</v>
      </c>
      <c r="H94" s="41" t="s">
        <v>348</v>
      </c>
      <c r="I94" s="20" t="s">
        <v>167</v>
      </c>
      <c r="J94" s="21"/>
      <c r="K94" s="22"/>
      <c r="L94" s="21"/>
      <c r="M94" s="22"/>
      <c r="N94" s="21"/>
      <c r="O94" s="22"/>
      <c r="P94" s="23"/>
      <c r="Q94" s="24"/>
      <c r="R94" s="23"/>
      <c r="S94" s="22"/>
      <c r="T94" s="23"/>
      <c r="U94" s="22"/>
      <c r="V94" s="23">
        <v>0</v>
      </c>
      <c r="W94" s="22" t="s">
        <v>177</v>
      </c>
      <c r="X94" s="23">
        <v>0</v>
      </c>
      <c r="Y94" s="22" t="s">
        <v>177</v>
      </c>
      <c r="Z94" s="24">
        <v>0.197155</v>
      </c>
      <c r="AA94" s="24" t="s">
        <v>350</v>
      </c>
      <c r="AB94" s="24">
        <v>7157</v>
      </c>
      <c r="AC94" s="24" t="s">
        <v>162</v>
      </c>
      <c r="AD94" s="24">
        <v>73.004604999999998</v>
      </c>
      <c r="AE94" s="24" t="s">
        <v>351</v>
      </c>
      <c r="AF94" s="24">
        <v>522493.95798499999</v>
      </c>
      <c r="AG94" s="24" t="s">
        <v>352</v>
      </c>
      <c r="AH94" s="24">
        <v>103</v>
      </c>
      <c r="AI94" s="24" t="s">
        <v>4</v>
      </c>
      <c r="AJ94" s="24">
        <v>298</v>
      </c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1">
        <v>30697.664293386737</v>
      </c>
      <c r="AZ94" s="21">
        <v>0</v>
      </c>
      <c r="BA94" s="21">
        <v>0</v>
      </c>
      <c r="BB94" s="21">
        <v>0</v>
      </c>
      <c r="BC94" s="21">
        <v>0</v>
      </c>
      <c r="BD94" s="51" t="str">
        <f t="shared" si="8"/>
        <v/>
      </c>
      <c r="BE94" s="51">
        <f t="shared" si="5"/>
        <v>2755145.0901877927</v>
      </c>
    </row>
    <row r="95" spans="1:57" ht="30" customHeight="1" x14ac:dyDescent="0.25">
      <c r="A95" s="50" t="str">
        <f>IF(C95=C94,"",COUNTIF($A$7:A94,"&gt;0")+1)</f>
        <v/>
      </c>
      <c r="B95" s="3" t="s">
        <v>189</v>
      </c>
      <c r="C95" s="6" t="s">
        <v>44</v>
      </c>
      <c r="D95" s="2" t="s">
        <v>45</v>
      </c>
      <c r="E95" s="46" t="str">
        <f t="shared" si="6"/>
        <v/>
      </c>
      <c r="F95" s="47" t="str">
        <f t="shared" si="7"/>
        <v/>
      </c>
      <c r="G95" s="47" t="s">
        <v>373</v>
      </c>
      <c r="H95" s="41" t="s">
        <v>348</v>
      </c>
      <c r="I95" s="20" t="s">
        <v>168</v>
      </c>
      <c r="J95" s="21"/>
      <c r="K95" s="22"/>
      <c r="L95" s="21"/>
      <c r="M95" s="22"/>
      <c r="N95" s="21"/>
      <c r="O95" s="22"/>
      <c r="P95" s="23"/>
      <c r="Q95" s="24"/>
      <c r="R95" s="23"/>
      <c r="S95" s="22"/>
      <c r="T95" s="23"/>
      <c r="U95" s="22"/>
      <c r="V95" s="23">
        <v>0</v>
      </c>
      <c r="W95" s="22" t="s">
        <v>177</v>
      </c>
      <c r="X95" s="23">
        <v>0</v>
      </c>
      <c r="Y95" s="22" t="s">
        <v>177</v>
      </c>
      <c r="Z95" s="24">
        <v>0.18673799999999999</v>
      </c>
      <c r="AA95" s="24" t="s">
        <v>350</v>
      </c>
      <c r="AB95" s="24">
        <v>6356</v>
      </c>
      <c r="AC95" s="24" t="s">
        <v>162</v>
      </c>
      <c r="AD95" s="24">
        <v>65.258606</v>
      </c>
      <c r="AE95" s="24" t="s">
        <v>351</v>
      </c>
      <c r="AF95" s="24">
        <v>414783.69973599998</v>
      </c>
      <c r="AG95" s="24" t="s">
        <v>352</v>
      </c>
      <c r="AH95" s="24">
        <v>77</v>
      </c>
      <c r="AI95" s="24" t="s">
        <v>4</v>
      </c>
      <c r="AJ95" s="24">
        <v>298</v>
      </c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1">
        <v>23081.851799347747</v>
      </c>
      <c r="AZ95" s="21">
        <v>0</v>
      </c>
      <c r="BA95" s="21">
        <v>0</v>
      </c>
      <c r="BB95" s="21">
        <v>0</v>
      </c>
      <c r="BC95" s="21">
        <v>0</v>
      </c>
      <c r="BD95" s="51" t="str">
        <f t="shared" si="8"/>
        <v/>
      </c>
      <c r="BE95" s="51">
        <f t="shared" si="5"/>
        <v>2755145.0901877927</v>
      </c>
    </row>
    <row r="96" spans="1:57" ht="30" customHeight="1" x14ac:dyDescent="0.25">
      <c r="A96" s="50" t="str">
        <f>IF(C96=C95,"",COUNTIF($A$7:A95,"&gt;0")+1)</f>
        <v/>
      </c>
      <c r="B96" s="3" t="s">
        <v>189</v>
      </c>
      <c r="C96" s="6" t="s">
        <v>44</v>
      </c>
      <c r="D96" s="2" t="s">
        <v>45</v>
      </c>
      <c r="E96" s="46" t="str">
        <f t="shared" si="6"/>
        <v/>
      </c>
      <c r="F96" s="47" t="str">
        <f t="shared" si="7"/>
        <v/>
      </c>
      <c r="G96" s="47" t="s">
        <v>373</v>
      </c>
      <c r="H96" s="41" t="s">
        <v>348</v>
      </c>
      <c r="I96" s="20" t="s">
        <v>169</v>
      </c>
      <c r="J96" s="21"/>
      <c r="K96" s="22"/>
      <c r="L96" s="21"/>
      <c r="M96" s="22"/>
      <c r="N96" s="21"/>
      <c r="O96" s="22"/>
      <c r="P96" s="23"/>
      <c r="Q96" s="24"/>
      <c r="R96" s="23"/>
      <c r="S96" s="22"/>
      <c r="T96" s="23"/>
      <c r="U96" s="22"/>
      <c r="V96" s="23">
        <v>0</v>
      </c>
      <c r="W96" s="22" t="s">
        <v>177</v>
      </c>
      <c r="X96" s="23">
        <v>0</v>
      </c>
      <c r="Y96" s="22" t="s">
        <v>177</v>
      </c>
      <c r="Z96" s="24">
        <v>0.17640400000000001</v>
      </c>
      <c r="AA96" s="24" t="s">
        <v>350</v>
      </c>
      <c r="AB96" s="24">
        <v>7061</v>
      </c>
      <c r="AC96" s="24" t="s">
        <v>162</v>
      </c>
      <c r="AD96" s="24">
        <v>67.335650999999999</v>
      </c>
      <c r="AE96" s="24" t="s">
        <v>351</v>
      </c>
      <c r="AF96" s="24">
        <v>475457.03171100002</v>
      </c>
      <c r="AG96" s="24" t="s">
        <v>352</v>
      </c>
      <c r="AH96" s="24">
        <v>84</v>
      </c>
      <c r="AI96" s="24" t="s">
        <v>4</v>
      </c>
      <c r="AJ96" s="24">
        <v>298</v>
      </c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1">
        <v>24994.011622140275</v>
      </c>
      <c r="AZ96" s="21">
        <v>0</v>
      </c>
      <c r="BA96" s="21">
        <v>0</v>
      </c>
      <c r="BB96" s="21">
        <v>0</v>
      </c>
      <c r="BC96" s="21">
        <v>0</v>
      </c>
      <c r="BD96" s="51" t="str">
        <f t="shared" si="8"/>
        <v/>
      </c>
      <c r="BE96" s="51">
        <f t="shared" si="5"/>
        <v>2755145.0901877927</v>
      </c>
    </row>
    <row r="97" spans="1:57" ht="30" customHeight="1" x14ac:dyDescent="0.25">
      <c r="A97" s="50" t="str">
        <f>IF(C97=C96,"",COUNTIF($A$7:A96,"&gt;0")+1)</f>
        <v/>
      </c>
      <c r="B97" s="3" t="s">
        <v>189</v>
      </c>
      <c r="C97" s="6" t="s">
        <v>44</v>
      </c>
      <c r="D97" s="2" t="s">
        <v>45</v>
      </c>
      <c r="E97" s="46" t="str">
        <f t="shared" si="6"/>
        <v/>
      </c>
      <c r="F97" s="47" t="str">
        <f t="shared" si="7"/>
        <v/>
      </c>
      <c r="G97" s="47" t="s">
        <v>373</v>
      </c>
      <c r="H97" s="41" t="s">
        <v>348</v>
      </c>
      <c r="I97" s="20" t="s">
        <v>170</v>
      </c>
      <c r="J97" s="21"/>
      <c r="K97" s="22"/>
      <c r="L97" s="21"/>
      <c r="M97" s="22"/>
      <c r="N97" s="21"/>
      <c r="O97" s="22"/>
      <c r="P97" s="23"/>
      <c r="Q97" s="24"/>
      <c r="R97" s="23"/>
      <c r="S97" s="22"/>
      <c r="T97" s="23"/>
      <c r="U97" s="22"/>
      <c r="V97" s="23">
        <v>0</v>
      </c>
      <c r="W97" s="22" t="s">
        <v>177</v>
      </c>
      <c r="X97" s="23">
        <v>0</v>
      </c>
      <c r="Y97" s="22" t="s">
        <v>177</v>
      </c>
      <c r="Z97" s="24">
        <v>0.120518</v>
      </c>
      <c r="AA97" s="24" t="s">
        <v>350</v>
      </c>
      <c r="AB97" s="24">
        <v>6721</v>
      </c>
      <c r="AC97" s="24" t="s">
        <v>162</v>
      </c>
      <c r="AD97" s="24">
        <v>67.471047999999996</v>
      </c>
      <c r="AE97" s="24" t="s">
        <v>351</v>
      </c>
      <c r="AF97" s="24">
        <v>453472.91360799997</v>
      </c>
      <c r="AG97" s="24" t="s">
        <v>352</v>
      </c>
      <c r="AH97" s="24">
        <v>55</v>
      </c>
      <c r="AI97" s="24" t="s">
        <v>4</v>
      </c>
      <c r="AJ97" s="24">
        <v>298</v>
      </c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1">
        <v>16286.191283458265</v>
      </c>
      <c r="AZ97" s="21">
        <v>0</v>
      </c>
      <c r="BA97" s="21">
        <v>0</v>
      </c>
      <c r="BB97" s="21">
        <v>0</v>
      </c>
      <c r="BC97" s="21">
        <v>0</v>
      </c>
      <c r="BD97" s="51" t="str">
        <f t="shared" si="8"/>
        <v/>
      </c>
      <c r="BE97" s="51">
        <f t="shared" si="5"/>
        <v>2755145.0901877927</v>
      </c>
    </row>
    <row r="98" spans="1:57" ht="30" customHeight="1" x14ac:dyDescent="0.25">
      <c r="A98" s="50" t="str">
        <f>IF(C98=C97,"",COUNTIF($A$7:A97,"&gt;0")+1)</f>
        <v/>
      </c>
      <c r="B98" s="3" t="s">
        <v>189</v>
      </c>
      <c r="C98" s="6" t="s">
        <v>44</v>
      </c>
      <c r="D98" s="2" t="s">
        <v>45</v>
      </c>
      <c r="E98" s="46" t="str">
        <f t="shared" si="6"/>
        <v/>
      </c>
      <c r="F98" s="47" t="str">
        <f t="shared" si="7"/>
        <v/>
      </c>
      <c r="G98" s="47" t="s">
        <v>373</v>
      </c>
      <c r="H98" s="41" t="s">
        <v>348</v>
      </c>
      <c r="I98" s="20" t="s">
        <v>171</v>
      </c>
      <c r="J98" s="21"/>
      <c r="K98" s="22"/>
      <c r="L98" s="21"/>
      <c r="M98" s="22"/>
      <c r="N98" s="21"/>
      <c r="O98" s="22"/>
      <c r="P98" s="23"/>
      <c r="Q98" s="24"/>
      <c r="R98" s="23"/>
      <c r="S98" s="22"/>
      <c r="T98" s="23"/>
      <c r="U98" s="22"/>
      <c r="V98" s="23">
        <v>0</v>
      </c>
      <c r="W98" s="22" t="s">
        <v>177</v>
      </c>
      <c r="X98" s="23">
        <v>0</v>
      </c>
      <c r="Y98" s="22" t="s">
        <v>177</v>
      </c>
      <c r="Z98" s="24">
        <v>0.102842</v>
      </c>
      <c r="AA98" s="24" t="s">
        <v>350</v>
      </c>
      <c r="AB98" s="24">
        <v>6835</v>
      </c>
      <c r="AC98" s="24" t="s">
        <v>162</v>
      </c>
      <c r="AD98" s="24">
        <v>68.690016</v>
      </c>
      <c r="AE98" s="24" t="s">
        <v>351</v>
      </c>
      <c r="AF98" s="24">
        <v>469496.25936000003</v>
      </c>
      <c r="AG98" s="24" t="s">
        <v>352</v>
      </c>
      <c r="AH98" s="24">
        <v>48</v>
      </c>
      <c r="AI98" s="24" t="s">
        <v>4</v>
      </c>
      <c r="AJ98" s="24">
        <v>298</v>
      </c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1">
        <v>14388.612422920136</v>
      </c>
      <c r="AZ98" s="21">
        <v>0</v>
      </c>
      <c r="BA98" s="21">
        <v>0</v>
      </c>
      <c r="BB98" s="21">
        <v>0</v>
      </c>
      <c r="BC98" s="21">
        <v>0</v>
      </c>
      <c r="BD98" s="51" t="str">
        <f t="shared" si="8"/>
        <v/>
      </c>
      <c r="BE98" s="51">
        <f t="shared" si="5"/>
        <v>2755145.0901877927</v>
      </c>
    </row>
    <row r="99" spans="1:57" ht="30" customHeight="1" x14ac:dyDescent="0.25">
      <c r="A99" s="50">
        <f>IF(C99=C98,"",COUNTIF($A$7:A98,"&gt;0")+1)</f>
        <v>28</v>
      </c>
      <c r="B99" s="3" t="s">
        <v>189</v>
      </c>
      <c r="C99" s="6" t="s">
        <v>46</v>
      </c>
      <c r="D99" s="2" t="s">
        <v>47</v>
      </c>
      <c r="E99" s="46" t="str">
        <f t="shared" si="6"/>
        <v>A</v>
      </c>
      <c r="F99" s="47" t="str">
        <f t="shared" si="7"/>
        <v/>
      </c>
      <c r="G99" s="47" t="s">
        <v>372</v>
      </c>
      <c r="H99" s="41" t="s">
        <v>6</v>
      </c>
      <c r="I99" s="20" t="s">
        <v>172</v>
      </c>
      <c r="J99" s="21">
        <v>13862.641</v>
      </c>
      <c r="K99" s="22" t="s">
        <v>173</v>
      </c>
      <c r="L99" s="21">
        <v>34.01</v>
      </c>
      <c r="M99" s="22" t="s">
        <v>174</v>
      </c>
      <c r="N99" s="21">
        <v>55.177645222692703</v>
      </c>
      <c r="O99" s="22" t="s">
        <v>175</v>
      </c>
      <c r="P99" s="23">
        <v>0</v>
      </c>
      <c r="Q99" s="24" t="s">
        <v>176</v>
      </c>
      <c r="R99" s="23">
        <v>100</v>
      </c>
      <c r="S99" s="22" t="s">
        <v>177</v>
      </c>
      <c r="T99" s="23">
        <v>100</v>
      </c>
      <c r="U99" s="22" t="s">
        <v>177</v>
      </c>
      <c r="V99" s="23">
        <v>0</v>
      </c>
      <c r="W99" s="22" t="s">
        <v>177</v>
      </c>
      <c r="X99" s="23">
        <v>0</v>
      </c>
      <c r="Y99" s="22" t="s">
        <v>177</v>
      </c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1">
        <v>26014.51723508631</v>
      </c>
      <c r="AZ99" s="21">
        <v>0</v>
      </c>
      <c r="BA99" s="21">
        <v>0</v>
      </c>
      <c r="BB99" s="21">
        <v>471.46842040999996</v>
      </c>
      <c r="BC99" s="21">
        <v>0</v>
      </c>
      <c r="BD99" s="51">
        <f t="shared" si="8"/>
        <v>26014.51723508631</v>
      </c>
      <c r="BE99" s="51">
        <f t="shared" si="5"/>
        <v>26014.51723508631</v>
      </c>
    </row>
    <row r="100" spans="1:57" ht="30" customHeight="1" x14ac:dyDescent="0.25">
      <c r="A100" s="50" t="str">
        <f>IF(C100=C99,"",COUNTIF($A$7:A99,"&gt;0")+1)</f>
        <v/>
      </c>
      <c r="B100" s="3" t="s">
        <v>189</v>
      </c>
      <c r="C100" s="7" t="s">
        <v>46</v>
      </c>
      <c r="D100" s="3" t="s">
        <v>47</v>
      </c>
      <c r="E100" s="46" t="str">
        <f t="shared" si="6"/>
        <v/>
      </c>
      <c r="F100" s="47" t="str">
        <f t="shared" si="7"/>
        <v/>
      </c>
      <c r="G100" s="47" t="s">
        <v>367</v>
      </c>
      <c r="H100" s="41" t="s">
        <v>6</v>
      </c>
      <c r="I100" s="20" t="s">
        <v>211</v>
      </c>
      <c r="J100" s="21">
        <v>1141.2</v>
      </c>
      <c r="K100" s="22" t="s">
        <v>4</v>
      </c>
      <c r="L100" s="21">
        <v>19.434000000000001</v>
      </c>
      <c r="M100" s="22" t="s">
        <v>179</v>
      </c>
      <c r="N100" s="21">
        <v>0</v>
      </c>
      <c r="O100" s="22" t="s">
        <v>175</v>
      </c>
      <c r="P100" s="23">
        <v>0</v>
      </c>
      <c r="Q100" s="24" t="s">
        <v>176</v>
      </c>
      <c r="R100" s="23">
        <v>100</v>
      </c>
      <c r="S100" s="22" t="s">
        <v>177</v>
      </c>
      <c r="T100" s="23">
        <v>100</v>
      </c>
      <c r="U100" s="22" t="s">
        <v>177</v>
      </c>
      <c r="V100" s="23">
        <v>100</v>
      </c>
      <c r="W100" s="22" t="s">
        <v>177</v>
      </c>
      <c r="X100" s="23">
        <v>0</v>
      </c>
      <c r="Y100" s="22" t="s">
        <v>177</v>
      </c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1">
        <v>0</v>
      </c>
      <c r="AZ100" s="21">
        <v>0</v>
      </c>
      <c r="BA100" s="21">
        <v>0</v>
      </c>
      <c r="BB100" s="21">
        <v>0</v>
      </c>
      <c r="BC100" s="21">
        <v>22.178080800000004</v>
      </c>
      <c r="BD100" s="51" t="str">
        <f t="shared" si="8"/>
        <v/>
      </c>
      <c r="BE100" s="51">
        <f t="shared" si="5"/>
        <v>26014.51723508631</v>
      </c>
    </row>
    <row r="101" spans="1:57" ht="30" customHeight="1" x14ac:dyDescent="0.25">
      <c r="A101" s="50">
        <f>IF(C101=C100,"",COUNTIF($A$7:A100,"&gt;0")+1)</f>
        <v>29</v>
      </c>
      <c r="B101" s="3" t="s">
        <v>189</v>
      </c>
      <c r="C101" s="7" t="s">
        <v>48</v>
      </c>
      <c r="D101" s="3" t="s">
        <v>49</v>
      </c>
      <c r="E101" s="46" t="str">
        <f t="shared" si="6"/>
        <v>A</v>
      </c>
      <c r="F101" s="47" t="str">
        <f t="shared" si="7"/>
        <v>TAIP</v>
      </c>
      <c r="G101" s="47" t="s">
        <v>367</v>
      </c>
      <c r="H101" s="41" t="s">
        <v>6</v>
      </c>
      <c r="I101" s="20" t="s">
        <v>202</v>
      </c>
      <c r="J101" s="21">
        <v>314.81</v>
      </c>
      <c r="K101" s="22" t="s">
        <v>173</v>
      </c>
      <c r="L101" s="21">
        <v>33.49</v>
      </c>
      <c r="M101" s="22" t="s">
        <v>174</v>
      </c>
      <c r="N101" s="21">
        <v>55.23</v>
      </c>
      <c r="O101" s="22" t="s">
        <v>175</v>
      </c>
      <c r="P101" s="23">
        <v>0</v>
      </c>
      <c r="Q101" s="24" t="s">
        <v>176</v>
      </c>
      <c r="R101" s="23">
        <v>100</v>
      </c>
      <c r="S101" s="22" t="s">
        <v>177</v>
      </c>
      <c r="T101" s="23">
        <v>100</v>
      </c>
      <c r="U101" s="22" t="s">
        <v>177</v>
      </c>
      <c r="V101" s="23">
        <v>0</v>
      </c>
      <c r="W101" s="22" t="s">
        <v>177</v>
      </c>
      <c r="X101" s="23">
        <v>0</v>
      </c>
      <c r="Y101" s="22" t="s">
        <v>177</v>
      </c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1">
        <v>582.28916648699987</v>
      </c>
      <c r="AZ101" s="21">
        <v>0</v>
      </c>
      <c r="BA101" s="21">
        <v>0</v>
      </c>
      <c r="BB101" s="21">
        <v>10.542986900000001</v>
      </c>
      <c r="BC101" s="21">
        <v>0</v>
      </c>
      <c r="BD101" s="51">
        <f t="shared" si="8"/>
        <v>582.28916648699987</v>
      </c>
      <c r="BE101" s="51">
        <f t="shared" si="5"/>
        <v>582.28916648699987</v>
      </c>
    </row>
    <row r="102" spans="1:57" ht="30" customHeight="1" x14ac:dyDescent="0.25">
      <c r="A102" s="50" t="str">
        <f>IF(C102=C101,"",COUNTIF($A$7:A101,"&gt;0")+1)</f>
        <v/>
      </c>
      <c r="B102" s="3" t="s">
        <v>189</v>
      </c>
      <c r="C102" s="6" t="s">
        <v>48</v>
      </c>
      <c r="D102" s="2" t="s">
        <v>49</v>
      </c>
      <c r="E102" s="46" t="str">
        <f t="shared" si="6"/>
        <v/>
      </c>
      <c r="F102" s="47" t="str">
        <f t="shared" si="7"/>
        <v/>
      </c>
      <c r="G102" s="47" t="s">
        <v>368</v>
      </c>
      <c r="H102" s="41" t="s">
        <v>6</v>
      </c>
      <c r="I102" s="20" t="s">
        <v>203</v>
      </c>
      <c r="J102" s="21">
        <v>0</v>
      </c>
      <c r="K102" s="22" t="s">
        <v>4</v>
      </c>
      <c r="L102" s="21">
        <v>40.06</v>
      </c>
      <c r="M102" s="22" t="s">
        <v>179</v>
      </c>
      <c r="N102" s="21">
        <v>77.599999999999994</v>
      </c>
      <c r="O102" s="22" t="s">
        <v>175</v>
      </c>
      <c r="P102" s="23">
        <v>0</v>
      </c>
      <c r="Q102" s="24" t="s">
        <v>176</v>
      </c>
      <c r="R102" s="23">
        <v>100</v>
      </c>
      <c r="S102" s="22" t="s">
        <v>177</v>
      </c>
      <c r="T102" s="23">
        <v>100</v>
      </c>
      <c r="U102" s="22" t="s">
        <v>177</v>
      </c>
      <c r="V102" s="23">
        <v>0</v>
      </c>
      <c r="W102" s="22" t="s">
        <v>177</v>
      </c>
      <c r="X102" s="23">
        <v>0</v>
      </c>
      <c r="Y102" s="22" t="s">
        <v>177</v>
      </c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1">
        <v>0</v>
      </c>
      <c r="AZ102" s="21">
        <v>0</v>
      </c>
      <c r="BA102" s="21">
        <v>0</v>
      </c>
      <c r="BB102" s="21">
        <v>0</v>
      </c>
      <c r="BC102" s="21">
        <v>0</v>
      </c>
      <c r="BD102" s="51" t="str">
        <f t="shared" si="8"/>
        <v/>
      </c>
      <c r="BE102" s="51">
        <f t="shared" si="5"/>
        <v>582.28916648699987</v>
      </c>
    </row>
    <row r="103" spans="1:57" ht="30" customHeight="1" x14ac:dyDescent="0.25">
      <c r="A103" s="50">
        <f>IF(C103=C102,"",COUNTIF($A$7:A102,"&gt;0")+1)</f>
        <v>30</v>
      </c>
      <c r="B103" s="3" t="s">
        <v>189</v>
      </c>
      <c r="C103" s="6" t="s">
        <v>50</v>
      </c>
      <c r="D103" s="2" t="s">
        <v>51</v>
      </c>
      <c r="E103" s="46" t="str">
        <f t="shared" si="6"/>
        <v>A</v>
      </c>
      <c r="F103" s="47" t="str">
        <f t="shared" si="7"/>
        <v>TAIP</v>
      </c>
      <c r="G103" s="47" t="s">
        <v>368</v>
      </c>
      <c r="H103" s="41" t="s">
        <v>6</v>
      </c>
      <c r="I103" s="20" t="s">
        <v>202</v>
      </c>
      <c r="J103" s="21">
        <v>3452.33</v>
      </c>
      <c r="K103" s="22" t="s">
        <v>173</v>
      </c>
      <c r="L103" s="21">
        <v>33.49</v>
      </c>
      <c r="M103" s="22" t="s">
        <v>174</v>
      </c>
      <c r="N103" s="21">
        <v>55.23</v>
      </c>
      <c r="O103" s="22" t="s">
        <v>175</v>
      </c>
      <c r="P103" s="23">
        <v>0</v>
      </c>
      <c r="Q103" s="24" t="s">
        <v>176</v>
      </c>
      <c r="R103" s="23">
        <v>100</v>
      </c>
      <c r="S103" s="22" t="s">
        <v>177</v>
      </c>
      <c r="T103" s="23">
        <v>100</v>
      </c>
      <c r="U103" s="22" t="s">
        <v>177</v>
      </c>
      <c r="V103" s="23">
        <v>0</v>
      </c>
      <c r="W103" s="22" t="s">
        <v>177</v>
      </c>
      <c r="X103" s="23">
        <v>0</v>
      </c>
      <c r="Y103" s="22" t="s">
        <v>177</v>
      </c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1">
        <v>6385.6115057909992</v>
      </c>
      <c r="AZ103" s="21">
        <v>0</v>
      </c>
      <c r="BA103" s="21">
        <v>0</v>
      </c>
      <c r="BB103" s="21">
        <v>115.61853170000001</v>
      </c>
      <c r="BC103" s="21">
        <v>0</v>
      </c>
      <c r="BD103" s="51">
        <f t="shared" si="8"/>
        <v>6385.6115057909992</v>
      </c>
      <c r="BE103" s="51">
        <f t="shared" ref="BE103:BE117" si="9">SUMIF(D:D,D103,AY:AY)</f>
        <v>6385.6115057909992</v>
      </c>
    </row>
    <row r="104" spans="1:57" ht="30" customHeight="1" x14ac:dyDescent="0.25">
      <c r="A104" s="50" t="str">
        <f>IF(C104=C103,"",COUNTIF($A$7:A103,"&gt;0")+1)</f>
        <v/>
      </c>
      <c r="B104" s="3" t="s">
        <v>189</v>
      </c>
      <c r="C104" s="7" t="s">
        <v>50</v>
      </c>
      <c r="D104" s="3" t="s">
        <v>51</v>
      </c>
      <c r="E104" s="46" t="str">
        <f t="shared" si="6"/>
        <v/>
      </c>
      <c r="F104" s="47" t="str">
        <f t="shared" si="7"/>
        <v/>
      </c>
      <c r="G104" s="47" t="s">
        <v>368</v>
      </c>
      <c r="H104" s="41" t="s">
        <v>6</v>
      </c>
      <c r="I104" s="20" t="s">
        <v>203</v>
      </c>
      <c r="J104" s="21">
        <v>0</v>
      </c>
      <c r="K104" s="22" t="s">
        <v>4</v>
      </c>
      <c r="L104" s="21">
        <v>40.06</v>
      </c>
      <c r="M104" s="22" t="s">
        <v>179</v>
      </c>
      <c r="N104" s="21">
        <v>77.599999999999994</v>
      </c>
      <c r="O104" s="22" t="s">
        <v>175</v>
      </c>
      <c r="P104" s="23">
        <v>0</v>
      </c>
      <c r="Q104" s="24" t="s">
        <v>176</v>
      </c>
      <c r="R104" s="23">
        <v>100</v>
      </c>
      <c r="S104" s="22" t="s">
        <v>177</v>
      </c>
      <c r="T104" s="23">
        <v>100</v>
      </c>
      <c r="U104" s="22" t="s">
        <v>177</v>
      </c>
      <c r="V104" s="23">
        <v>0</v>
      </c>
      <c r="W104" s="22" t="s">
        <v>177</v>
      </c>
      <c r="X104" s="23">
        <v>0</v>
      </c>
      <c r="Y104" s="22" t="s">
        <v>177</v>
      </c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1">
        <v>0</v>
      </c>
      <c r="AZ104" s="21">
        <v>0</v>
      </c>
      <c r="BA104" s="21">
        <v>0</v>
      </c>
      <c r="BB104" s="21">
        <v>0</v>
      </c>
      <c r="BC104" s="21">
        <v>0</v>
      </c>
      <c r="BD104" s="51" t="str">
        <f t="shared" si="8"/>
        <v/>
      </c>
      <c r="BE104" s="51">
        <f t="shared" si="9"/>
        <v>6385.6115057909992</v>
      </c>
    </row>
    <row r="105" spans="1:57" ht="30" customHeight="1" x14ac:dyDescent="0.25">
      <c r="A105" s="50">
        <f>IF(C105=C104,"",COUNTIF($A$7:A104,"&gt;0")+1)</f>
        <v>31</v>
      </c>
      <c r="B105" s="3" t="s">
        <v>189</v>
      </c>
      <c r="C105" s="7" t="s">
        <v>52</v>
      </c>
      <c r="D105" s="3" t="s">
        <v>53</v>
      </c>
      <c r="E105" s="46" t="str">
        <f t="shared" si="6"/>
        <v>A</v>
      </c>
      <c r="F105" s="47" t="str">
        <f t="shared" si="7"/>
        <v>TAIP</v>
      </c>
      <c r="G105" s="47" t="s">
        <v>368</v>
      </c>
      <c r="H105" s="41" t="s">
        <v>6</v>
      </c>
      <c r="I105" s="20" t="s">
        <v>202</v>
      </c>
      <c r="J105" s="21">
        <v>590.95000000000005</v>
      </c>
      <c r="K105" s="22" t="s">
        <v>173</v>
      </c>
      <c r="L105" s="21">
        <v>33.49</v>
      </c>
      <c r="M105" s="22" t="s">
        <v>174</v>
      </c>
      <c r="N105" s="21">
        <v>55.23</v>
      </c>
      <c r="O105" s="22" t="s">
        <v>175</v>
      </c>
      <c r="P105" s="23">
        <v>0</v>
      </c>
      <c r="Q105" s="24" t="s">
        <v>176</v>
      </c>
      <c r="R105" s="23">
        <v>100</v>
      </c>
      <c r="S105" s="22" t="s">
        <v>177</v>
      </c>
      <c r="T105" s="23">
        <v>100</v>
      </c>
      <c r="U105" s="22" t="s">
        <v>177</v>
      </c>
      <c r="V105" s="23">
        <v>0</v>
      </c>
      <c r="W105" s="22" t="s">
        <v>177</v>
      </c>
      <c r="X105" s="23">
        <v>0</v>
      </c>
      <c r="Y105" s="22" t="s">
        <v>177</v>
      </c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1">
        <v>1093.052263065</v>
      </c>
      <c r="AZ105" s="21">
        <v>0</v>
      </c>
      <c r="BA105" s="21">
        <v>0</v>
      </c>
      <c r="BB105" s="21">
        <v>19.790915500000004</v>
      </c>
      <c r="BC105" s="21">
        <v>0</v>
      </c>
      <c r="BD105" s="51">
        <f t="shared" si="8"/>
        <v>1093.052263065</v>
      </c>
      <c r="BE105" s="51">
        <f t="shared" si="9"/>
        <v>1093.052263065</v>
      </c>
    </row>
    <row r="106" spans="1:57" ht="30" customHeight="1" x14ac:dyDescent="0.25">
      <c r="A106" s="50" t="str">
        <f>IF(C106=C105,"",COUNTIF($A$7:A105,"&gt;0")+1)</f>
        <v/>
      </c>
      <c r="B106" s="3" t="s">
        <v>189</v>
      </c>
      <c r="C106" s="6" t="s">
        <v>52</v>
      </c>
      <c r="D106" s="2" t="s">
        <v>53</v>
      </c>
      <c r="E106" s="46" t="str">
        <f t="shared" si="6"/>
        <v/>
      </c>
      <c r="F106" s="47" t="str">
        <f t="shared" si="7"/>
        <v/>
      </c>
      <c r="G106" s="47" t="s">
        <v>368</v>
      </c>
      <c r="H106" s="41" t="s">
        <v>6</v>
      </c>
      <c r="I106" s="20" t="s">
        <v>207</v>
      </c>
      <c r="J106" s="21">
        <v>1043.56</v>
      </c>
      <c r="K106" s="22" t="s">
        <v>173</v>
      </c>
      <c r="L106" s="21">
        <v>20</v>
      </c>
      <c r="M106" s="22" t="s">
        <v>174</v>
      </c>
      <c r="N106" s="21">
        <v>58.45</v>
      </c>
      <c r="O106" s="22" t="s">
        <v>208</v>
      </c>
      <c r="P106" s="23">
        <v>0</v>
      </c>
      <c r="Q106" s="24" t="s">
        <v>176</v>
      </c>
      <c r="R106" s="23">
        <v>100</v>
      </c>
      <c r="S106" s="22" t="s">
        <v>177</v>
      </c>
      <c r="T106" s="23">
        <v>100</v>
      </c>
      <c r="U106" s="22" t="s">
        <v>177</v>
      </c>
      <c r="V106" s="23">
        <v>100</v>
      </c>
      <c r="W106" s="22" t="s">
        <v>177</v>
      </c>
      <c r="X106" s="23">
        <v>0</v>
      </c>
      <c r="Y106" s="22" t="s">
        <v>177</v>
      </c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1">
        <v>0</v>
      </c>
      <c r="AZ106" s="21">
        <v>60996.082000000002</v>
      </c>
      <c r="BA106" s="21">
        <v>0</v>
      </c>
      <c r="BB106" s="21">
        <v>0</v>
      </c>
      <c r="BC106" s="21">
        <v>20.871199999999998</v>
      </c>
      <c r="BD106" s="51" t="str">
        <f t="shared" si="8"/>
        <v/>
      </c>
      <c r="BE106" s="51">
        <f t="shared" si="9"/>
        <v>1093.052263065</v>
      </c>
    </row>
    <row r="107" spans="1:57" ht="30" customHeight="1" x14ac:dyDescent="0.25">
      <c r="A107" s="50" t="str">
        <f>IF(C107=C106,"",COUNTIF($A$7:A106,"&gt;0")+1)</f>
        <v/>
      </c>
      <c r="B107" s="3" t="s">
        <v>189</v>
      </c>
      <c r="C107" s="6" t="s">
        <v>52</v>
      </c>
      <c r="D107" s="2" t="s">
        <v>53</v>
      </c>
      <c r="E107" s="46" t="str">
        <f t="shared" si="6"/>
        <v/>
      </c>
      <c r="F107" s="47" t="str">
        <f t="shared" si="7"/>
        <v/>
      </c>
      <c r="G107" s="47" t="s">
        <v>368</v>
      </c>
      <c r="H107" s="41" t="s">
        <v>6</v>
      </c>
      <c r="I107" s="20" t="s">
        <v>209</v>
      </c>
      <c r="J107" s="21">
        <v>0</v>
      </c>
      <c r="K107" s="22" t="s">
        <v>4</v>
      </c>
      <c r="L107" s="21">
        <v>40.06</v>
      </c>
      <c r="M107" s="22" t="s">
        <v>179</v>
      </c>
      <c r="N107" s="21">
        <v>77.599999999999994</v>
      </c>
      <c r="O107" s="22" t="s">
        <v>175</v>
      </c>
      <c r="P107" s="23">
        <v>0</v>
      </c>
      <c r="Q107" s="24" t="s">
        <v>176</v>
      </c>
      <c r="R107" s="23">
        <v>100</v>
      </c>
      <c r="S107" s="22" t="s">
        <v>177</v>
      </c>
      <c r="T107" s="23">
        <v>100</v>
      </c>
      <c r="U107" s="22" t="s">
        <v>177</v>
      </c>
      <c r="V107" s="23">
        <v>0</v>
      </c>
      <c r="W107" s="22" t="s">
        <v>177</v>
      </c>
      <c r="X107" s="23">
        <v>0</v>
      </c>
      <c r="Y107" s="22" t="s">
        <v>177</v>
      </c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1">
        <v>0</v>
      </c>
      <c r="AZ107" s="21">
        <v>0</v>
      </c>
      <c r="BA107" s="21">
        <v>0</v>
      </c>
      <c r="BB107" s="21">
        <v>0</v>
      </c>
      <c r="BC107" s="21">
        <v>0</v>
      </c>
      <c r="BD107" s="51" t="str">
        <f t="shared" si="8"/>
        <v/>
      </c>
      <c r="BE107" s="51">
        <f t="shared" si="9"/>
        <v>1093.052263065</v>
      </c>
    </row>
    <row r="108" spans="1:57" ht="30" customHeight="1" x14ac:dyDescent="0.25">
      <c r="A108" s="50" t="str">
        <f>IF(C108=C107,"",COUNTIF($A$7:A107,"&gt;0")+1)</f>
        <v/>
      </c>
      <c r="B108" s="3" t="s">
        <v>189</v>
      </c>
      <c r="C108" s="6" t="s">
        <v>52</v>
      </c>
      <c r="D108" s="2" t="s">
        <v>53</v>
      </c>
      <c r="E108" s="46" t="str">
        <f t="shared" si="6"/>
        <v/>
      </c>
      <c r="F108" s="47" t="str">
        <f t="shared" si="7"/>
        <v/>
      </c>
      <c r="G108" s="47" t="s">
        <v>368</v>
      </c>
      <c r="H108" s="41" t="s">
        <v>6</v>
      </c>
      <c r="I108" s="20" t="s">
        <v>210</v>
      </c>
      <c r="J108" s="21">
        <v>2839.84</v>
      </c>
      <c r="K108" s="22" t="s">
        <v>4</v>
      </c>
      <c r="L108" s="21">
        <v>8.1999999999999993</v>
      </c>
      <c r="M108" s="22" t="s">
        <v>179</v>
      </c>
      <c r="N108" s="21">
        <v>109.9</v>
      </c>
      <c r="O108" s="22" t="s">
        <v>184</v>
      </c>
      <c r="P108" s="23">
        <v>0</v>
      </c>
      <c r="Q108" s="24" t="s">
        <v>176</v>
      </c>
      <c r="R108" s="23">
        <v>100</v>
      </c>
      <c r="S108" s="22" t="s">
        <v>177</v>
      </c>
      <c r="T108" s="23">
        <v>100</v>
      </c>
      <c r="U108" s="22" t="s">
        <v>177</v>
      </c>
      <c r="V108" s="23">
        <v>100</v>
      </c>
      <c r="W108" s="22" t="s">
        <v>177</v>
      </c>
      <c r="X108" s="23">
        <v>0</v>
      </c>
      <c r="Y108" s="22" t="s">
        <v>177</v>
      </c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1">
        <v>0</v>
      </c>
      <c r="AZ108" s="21">
        <v>312098.41600000003</v>
      </c>
      <c r="BA108" s="21">
        <v>0</v>
      </c>
      <c r="BB108" s="21">
        <v>0</v>
      </c>
      <c r="BC108" s="21">
        <v>23.286687999999998</v>
      </c>
      <c r="BD108" s="51" t="str">
        <f t="shared" si="8"/>
        <v/>
      </c>
      <c r="BE108" s="51">
        <f t="shared" si="9"/>
        <v>1093.052263065</v>
      </c>
    </row>
    <row r="109" spans="1:57" ht="30" customHeight="1" x14ac:dyDescent="0.25">
      <c r="A109" s="50">
        <f>IF(C109=C108,"",COUNTIF($A$7:A108,"&gt;0")+1)</f>
        <v>32</v>
      </c>
      <c r="B109" s="3" t="s">
        <v>189</v>
      </c>
      <c r="C109" s="6" t="s">
        <v>54</v>
      </c>
      <c r="D109" s="2" t="s">
        <v>55</v>
      </c>
      <c r="E109" s="46" t="str">
        <f t="shared" si="6"/>
        <v>A</v>
      </c>
      <c r="F109" s="47" t="str">
        <f t="shared" si="7"/>
        <v>TAIP</v>
      </c>
      <c r="G109" s="47" t="s">
        <v>368</v>
      </c>
      <c r="H109" s="41" t="s">
        <v>6</v>
      </c>
      <c r="I109" s="20" t="s">
        <v>202</v>
      </c>
      <c r="J109" s="21">
        <v>290.37</v>
      </c>
      <c r="K109" s="22" t="s">
        <v>173</v>
      </c>
      <c r="L109" s="21">
        <v>33.49</v>
      </c>
      <c r="M109" s="22" t="s">
        <v>174</v>
      </c>
      <c r="N109" s="21">
        <v>55.23</v>
      </c>
      <c r="O109" s="22" t="s">
        <v>175</v>
      </c>
      <c r="P109" s="23">
        <v>0</v>
      </c>
      <c r="Q109" s="22" t="s">
        <v>176</v>
      </c>
      <c r="R109" s="23">
        <v>100</v>
      </c>
      <c r="S109" s="22" t="s">
        <v>177</v>
      </c>
      <c r="T109" s="23">
        <v>100</v>
      </c>
      <c r="U109" s="22" t="s">
        <v>177</v>
      </c>
      <c r="V109" s="23">
        <v>0</v>
      </c>
      <c r="W109" s="22" t="s">
        <v>177</v>
      </c>
      <c r="X109" s="23">
        <v>0</v>
      </c>
      <c r="Y109" s="22" t="s">
        <v>177</v>
      </c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1">
        <v>537.08365449899998</v>
      </c>
      <c r="AZ109" s="21">
        <v>0</v>
      </c>
      <c r="BA109" s="21">
        <v>0</v>
      </c>
      <c r="BB109" s="21">
        <v>9.7244913000000022</v>
      </c>
      <c r="BC109" s="21">
        <v>0</v>
      </c>
      <c r="BD109" s="51">
        <f t="shared" si="8"/>
        <v>537.08365449899998</v>
      </c>
      <c r="BE109" s="51">
        <f t="shared" si="9"/>
        <v>537.08365449899998</v>
      </c>
    </row>
    <row r="110" spans="1:57" ht="30" customHeight="1" x14ac:dyDescent="0.25">
      <c r="A110" s="50" t="str">
        <f>IF(C110=C109,"",COUNTIF($A$7:A109,"&gt;0")+1)</f>
        <v/>
      </c>
      <c r="B110" s="3" t="s">
        <v>189</v>
      </c>
      <c r="C110" s="7" t="s">
        <v>54</v>
      </c>
      <c r="D110" s="3" t="s">
        <v>55</v>
      </c>
      <c r="E110" s="46" t="str">
        <f t="shared" si="6"/>
        <v/>
      </c>
      <c r="F110" s="47" t="str">
        <f t="shared" si="7"/>
        <v/>
      </c>
      <c r="G110" s="47" t="s">
        <v>368</v>
      </c>
      <c r="H110" s="41" t="s">
        <v>6</v>
      </c>
      <c r="I110" s="20" t="s">
        <v>205</v>
      </c>
      <c r="J110" s="21">
        <v>0</v>
      </c>
      <c r="K110" s="22" t="s">
        <v>4</v>
      </c>
      <c r="L110" s="21">
        <v>44.79</v>
      </c>
      <c r="M110" s="22" t="s">
        <v>179</v>
      </c>
      <c r="N110" s="21">
        <v>72.89</v>
      </c>
      <c r="O110" s="22" t="s">
        <v>175</v>
      </c>
      <c r="P110" s="23">
        <v>0</v>
      </c>
      <c r="Q110" s="24" t="s">
        <v>176</v>
      </c>
      <c r="R110" s="23">
        <v>100</v>
      </c>
      <c r="S110" s="22" t="s">
        <v>177</v>
      </c>
      <c r="T110" s="23">
        <v>100</v>
      </c>
      <c r="U110" s="22" t="s">
        <v>177</v>
      </c>
      <c r="V110" s="23">
        <v>0</v>
      </c>
      <c r="W110" s="22" t="s">
        <v>177</v>
      </c>
      <c r="X110" s="23">
        <v>0</v>
      </c>
      <c r="Y110" s="22" t="s">
        <v>177</v>
      </c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1">
        <v>0</v>
      </c>
      <c r="AZ110" s="21">
        <v>0</v>
      </c>
      <c r="BA110" s="21">
        <v>0</v>
      </c>
      <c r="BB110" s="21">
        <v>0</v>
      </c>
      <c r="BC110" s="21">
        <v>0</v>
      </c>
      <c r="BD110" s="51" t="str">
        <f t="shared" si="8"/>
        <v/>
      </c>
      <c r="BE110" s="51">
        <f t="shared" si="9"/>
        <v>537.08365449899998</v>
      </c>
    </row>
    <row r="111" spans="1:57" ht="30" customHeight="1" x14ac:dyDescent="0.25">
      <c r="A111" s="50">
        <f>IF(C111=C110,"",COUNTIF($A$7:A110,"&gt;0")+1)</f>
        <v>33</v>
      </c>
      <c r="B111" s="3" t="s">
        <v>189</v>
      </c>
      <c r="C111" s="7" t="s">
        <v>56</v>
      </c>
      <c r="D111" s="3" t="s">
        <v>57</v>
      </c>
      <c r="E111" s="46" t="str">
        <f t="shared" si="6"/>
        <v>A</v>
      </c>
      <c r="F111" s="47" t="str">
        <f t="shared" si="7"/>
        <v>TAIP</v>
      </c>
      <c r="G111" s="47" t="s">
        <v>368</v>
      </c>
      <c r="H111" s="41" t="s">
        <v>6</v>
      </c>
      <c r="I111" s="20" t="s">
        <v>202</v>
      </c>
      <c r="J111" s="21">
        <v>0.38</v>
      </c>
      <c r="K111" s="22" t="s">
        <v>173</v>
      </c>
      <c r="L111" s="21">
        <v>33.49</v>
      </c>
      <c r="M111" s="22" t="s">
        <v>174</v>
      </c>
      <c r="N111" s="21">
        <v>55.23</v>
      </c>
      <c r="O111" s="22" t="s">
        <v>175</v>
      </c>
      <c r="P111" s="23">
        <v>0</v>
      </c>
      <c r="Q111" s="24" t="s">
        <v>176</v>
      </c>
      <c r="R111" s="23">
        <v>100</v>
      </c>
      <c r="S111" s="22" t="s">
        <v>177</v>
      </c>
      <c r="T111" s="23">
        <v>100</v>
      </c>
      <c r="U111" s="22" t="s">
        <v>177</v>
      </c>
      <c r="V111" s="23">
        <v>0</v>
      </c>
      <c r="W111" s="22" t="s">
        <v>177</v>
      </c>
      <c r="X111" s="23">
        <v>0</v>
      </c>
      <c r="Y111" s="22" t="s">
        <v>177</v>
      </c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1">
        <v>0.70286802599999998</v>
      </c>
      <c r="AZ111" s="21">
        <v>0</v>
      </c>
      <c r="BA111" s="21">
        <v>0</v>
      </c>
      <c r="BB111" s="21">
        <v>1.27262E-2</v>
      </c>
      <c r="BC111" s="21">
        <v>0</v>
      </c>
      <c r="BD111" s="51">
        <f t="shared" si="8"/>
        <v>0.70286802599999998</v>
      </c>
      <c r="BE111" s="51">
        <f t="shared" si="9"/>
        <v>0.70286802599999998</v>
      </c>
    </row>
    <row r="112" spans="1:57" ht="30" customHeight="1" x14ac:dyDescent="0.25">
      <c r="A112" s="50" t="str">
        <f>IF(C112=C111,"",COUNTIF($A$7:A111,"&gt;0")+1)</f>
        <v/>
      </c>
      <c r="B112" s="3" t="s">
        <v>189</v>
      </c>
      <c r="C112" s="6" t="s">
        <v>56</v>
      </c>
      <c r="D112" s="2" t="s">
        <v>57</v>
      </c>
      <c r="E112" s="46" t="str">
        <f t="shared" si="6"/>
        <v/>
      </c>
      <c r="F112" s="47" t="str">
        <f t="shared" si="7"/>
        <v/>
      </c>
      <c r="G112" s="47" t="s">
        <v>368</v>
      </c>
      <c r="H112" s="41" t="s">
        <v>6</v>
      </c>
      <c r="I112" s="20" t="s">
        <v>206</v>
      </c>
      <c r="J112" s="21">
        <v>26566.3</v>
      </c>
      <c r="K112" s="22" t="s">
        <v>4</v>
      </c>
      <c r="L112" s="21">
        <v>8.1999999999999993</v>
      </c>
      <c r="M112" s="22" t="s">
        <v>179</v>
      </c>
      <c r="N112" s="21">
        <v>109.9</v>
      </c>
      <c r="O112" s="22" t="s">
        <v>184</v>
      </c>
      <c r="P112" s="23">
        <v>0</v>
      </c>
      <c r="Q112" s="24" t="s">
        <v>176</v>
      </c>
      <c r="R112" s="23">
        <v>100</v>
      </c>
      <c r="S112" s="22" t="s">
        <v>177</v>
      </c>
      <c r="T112" s="23">
        <v>100</v>
      </c>
      <c r="U112" s="22" t="s">
        <v>177</v>
      </c>
      <c r="V112" s="23">
        <v>100</v>
      </c>
      <c r="W112" s="22" t="s">
        <v>177</v>
      </c>
      <c r="X112" s="23">
        <v>0</v>
      </c>
      <c r="Y112" s="22" t="s">
        <v>177</v>
      </c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1">
        <v>0</v>
      </c>
      <c r="AZ112" s="21">
        <v>2919636.37</v>
      </c>
      <c r="BA112" s="21">
        <v>0</v>
      </c>
      <c r="BB112" s="21">
        <v>0</v>
      </c>
      <c r="BC112" s="21">
        <v>217.84365999999997</v>
      </c>
      <c r="BD112" s="51" t="str">
        <f t="shared" si="8"/>
        <v/>
      </c>
      <c r="BE112" s="51">
        <f t="shared" si="9"/>
        <v>0.70286802599999998</v>
      </c>
    </row>
    <row r="113" spans="1:57" ht="30" customHeight="1" x14ac:dyDescent="0.25">
      <c r="A113" s="50">
        <f>IF(C113=C112,"",COUNTIF($A$7:A112,"&gt;0")+1)</f>
        <v>34</v>
      </c>
      <c r="B113" s="3" t="s">
        <v>189</v>
      </c>
      <c r="C113" s="6" t="s">
        <v>58</v>
      </c>
      <c r="D113" s="2" t="s">
        <v>59</v>
      </c>
      <c r="E113" s="46" t="str">
        <f t="shared" si="6"/>
        <v>A</v>
      </c>
      <c r="F113" s="47" t="str">
        <f t="shared" si="7"/>
        <v>TAIP</v>
      </c>
      <c r="G113" s="47" t="s">
        <v>368</v>
      </c>
      <c r="H113" s="41" t="s">
        <v>6</v>
      </c>
      <c r="I113" s="20" t="s">
        <v>172</v>
      </c>
      <c r="J113" s="21">
        <v>423.74900000000002</v>
      </c>
      <c r="K113" s="22" t="s">
        <v>173</v>
      </c>
      <c r="L113" s="21">
        <v>33.49</v>
      </c>
      <c r="M113" s="22" t="s">
        <v>174</v>
      </c>
      <c r="N113" s="21">
        <v>55.23</v>
      </c>
      <c r="O113" s="22" t="s">
        <v>175</v>
      </c>
      <c r="P113" s="23">
        <v>0</v>
      </c>
      <c r="Q113" s="22" t="s">
        <v>176</v>
      </c>
      <c r="R113" s="23">
        <v>100</v>
      </c>
      <c r="S113" s="22" t="s">
        <v>177</v>
      </c>
      <c r="T113" s="23">
        <v>100</v>
      </c>
      <c r="U113" s="22" t="s">
        <v>177</v>
      </c>
      <c r="V113" s="23">
        <v>0</v>
      </c>
      <c r="W113" s="22" t="s">
        <v>177</v>
      </c>
      <c r="X113" s="23">
        <v>0</v>
      </c>
      <c r="Y113" s="22" t="s">
        <v>177</v>
      </c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1">
        <v>783.78848197229991</v>
      </c>
      <c r="AZ113" s="21">
        <v>0</v>
      </c>
      <c r="BA113" s="21">
        <v>0</v>
      </c>
      <c r="BB113" s="21">
        <v>14.191354010000001</v>
      </c>
      <c r="BC113" s="21">
        <v>0</v>
      </c>
      <c r="BD113" s="51">
        <f t="shared" si="8"/>
        <v>783.78848197229991</v>
      </c>
      <c r="BE113" s="51">
        <f t="shared" si="9"/>
        <v>783.78848197229991</v>
      </c>
    </row>
    <row r="114" spans="1:57" s="25" customFormat="1" ht="30" customHeight="1" x14ac:dyDescent="0.25">
      <c r="A114" s="50">
        <f>IF(C114=C113,"",COUNTIF($A$7:A113,"&gt;0")+1)</f>
        <v>35</v>
      </c>
      <c r="B114" s="3" t="s">
        <v>189</v>
      </c>
      <c r="C114" s="7" t="s">
        <v>60</v>
      </c>
      <c r="D114" s="3" t="s">
        <v>61</v>
      </c>
      <c r="E114" s="46" t="str">
        <f t="shared" si="6"/>
        <v>A</v>
      </c>
      <c r="F114" s="47" t="str">
        <f t="shared" si="7"/>
        <v>TAIP</v>
      </c>
      <c r="G114" s="47" t="s">
        <v>372</v>
      </c>
      <c r="H114" s="41" t="s">
        <v>6</v>
      </c>
      <c r="I114" s="20" t="s">
        <v>323</v>
      </c>
      <c r="J114" s="21">
        <v>2062.404</v>
      </c>
      <c r="K114" s="22" t="s">
        <v>173</v>
      </c>
      <c r="L114" s="21">
        <v>33.49</v>
      </c>
      <c r="M114" s="22" t="s">
        <v>174</v>
      </c>
      <c r="N114" s="21">
        <v>55.23</v>
      </c>
      <c r="O114" s="22" t="s">
        <v>175</v>
      </c>
      <c r="P114" s="23">
        <v>0</v>
      </c>
      <c r="Q114" s="31" t="s">
        <v>176</v>
      </c>
      <c r="R114" s="23">
        <v>100</v>
      </c>
      <c r="S114" s="22" t="s">
        <v>177</v>
      </c>
      <c r="T114" s="23">
        <v>100</v>
      </c>
      <c r="U114" s="22" t="s">
        <v>177</v>
      </c>
      <c r="V114" s="23">
        <v>0</v>
      </c>
      <c r="W114" s="22" t="s">
        <v>177</v>
      </c>
      <c r="X114" s="23">
        <v>0</v>
      </c>
      <c r="Y114" s="22" t="s">
        <v>177</v>
      </c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21">
        <v>3814.7311270907999</v>
      </c>
      <c r="AZ114" s="21">
        <v>0</v>
      </c>
      <c r="BA114" s="21">
        <v>0</v>
      </c>
      <c r="BB114" s="21">
        <v>69.069909960000004</v>
      </c>
      <c r="BC114" s="21">
        <v>0</v>
      </c>
      <c r="BD114" s="51">
        <f t="shared" si="8"/>
        <v>3814.7311270907999</v>
      </c>
      <c r="BE114" s="51">
        <f t="shared" si="9"/>
        <v>3814.7311270907999</v>
      </c>
    </row>
    <row r="115" spans="1:57" ht="30" customHeight="1" x14ac:dyDescent="0.25">
      <c r="A115" s="50" t="str">
        <f>IF(C115=C114,"",COUNTIF($A$7:A114,"&gt;0")+1)</f>
        <v/>
      </c>
      <c r="B115" s="3" t="s">
        <v>189</v>
      </c>
      <c r="C115" s="6" t="s">
        <v>60</v>
      </c>
      <c r="D115" s="2" t="s">
        <v>61</v>
      </c>
      <c r="E115" s="46" t="str">
        <f t="shared" si="6"/>
        <v/>
      </c>
      <c r="F115" s="47" t="str">
        <f t="shared" si="7"/>
        <v/>
      </c>
      <c r="G115" s="47" t="s">
        <v>368</v>
      </c>
      <c r="H115" s="41" t="s">
        <v>6</v>
      </c>
      <c r="I115" s="20" t="s">
        <v>324</v>
      </c>
      <c r="J115" s="21">
        <v>0</v>
      </c>
      <c r="K115" s="22" t="s">
        <v>4</v>
      </c>
      <c r="L115" s="21">
        <v>43.07</v>
      </c>
      <c r="M115" s="22" t="s">
        <v>179</v>
      </c>
      <c r="N115" s="21">
        <v>72.89</v>
      </c>
      <c r="O115" s="22" t="s">
        <v>175</v>
      </c>
      <c r="P115" s="23">
        <v>0</v>
      </c>
      <c r="Q115" s="24" t="s">
        <v>176</v>
      </c>
      <c r="R115" s="23">
        <v>100</v>
      </c>
      <c r="S115" s="22" t="s">
        <v>177</v>
      </c>
      <c r="T115" s="23">
        <v>100</v>
      </c>
      <c r="U115" s="22" t="s">
        <v>177</v>
      </c>
      <c r="V115" s="23">
        <v>0</v>
      </c>
      <c r="W115" s="22" t="s">
        <v>177</v>
      </c>
      <c r="X115" s="23">
        <v>0</v>
      </c>
      <c r="Y115" s="22" t="s">
        <v>177</v>
      </c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1">
        <v>0</v>
      </c>
      <c r="AZ115" s="21">
        <v>0</v>
      </c>
      <c r="BA115" s="21">
        <v>0</v>
      </c>
      <c r="BB115" s="21">
        <v>0</v>
      </c>
      <c r="BC115" s="21">
        <v>0</v>
      </c>
      <c r="BD115" s="51" t="str">
        <f t="shared" si="8"/>
        <v/>
      </c>
      <c r="BE115" s="51">
        <f t="shared" si="9"/>
        <v>3814.7311270907999</v>
      </c>
    </row>
    <row r="116" spans="1:57" ht="30" customHeight="1" x14ac:dyDescent="0.25">
      <c r="A116" s="50" t="str">
        <f>IF(C116=C115,"",COUNTIF($A$7:A115,"&gt;0")+1)</f>
        <v/>
      </c>
      <c r="B116" s="3" t="s">
        <v>189</v>
      </c>
      <c r="C116" s="6" t="s">
        <v>60</v>
      </c>
      <c r="D116" s="2" t="s">
        <v>61</v>
      </c>
      <c r="E116" s="46" t="str">
        <f t="shared" si="6"/>
        <v/>
      </c>
      <c r="F116" s="47" t="str">
        <f t="shared" si="7"/>
        <v/>
      </c>
      <c r="G116" s="47" t="s">
        <v>368</v>
      </c>
      <c r="H116" s="41" t="s">
        <v>6</v>
      </c>
      <c r="I116" s="20" t="s">
        <v>325</v>
      </c>
      <c r="J116" s="21">
        <v>0</v>
      </c>
      <c r="K116" s="22" t="s">
        <v>4</v>
      </c>
      <c r="L116" s="21">
        <v>40.06</v>
      </c>
      <c r="M116" s="22" t="s">
        <v>179</v>
      </c>
      <c r="N116" s="21">
        <v>77.599999999999994</v>
      </c>
      <c r="O116" s="22" t="s">
        <v>175</v>
      </c>
      <c r="P116" s="23">
        <v>0</v>
      </c>
      <c r="Q116" s="24" t="s">
        <v>176</v>
      </c>
      <c r="R116" s="23">
        <v>100</v>
      </c>
      <c r="S116" s="22" t="s">
        <v>177</v>
      </c>
      <c r="T116" s="23">
        <v>100</v>
      </c>
      <c r="U116" s="22" t="s">
        <v>177</v>
      </c>
      <c r="V116" s="23">
        <v>0</v>
      </c>
      <c r="W116" s="22" t="s">
        <v>177</v>
      </c>
      <c r="X116" s="23">
        <v>0</v>
      </c>
      <c r="Y116" s="22" t="s">
        <v>177</v>
      </c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1">
        <v>0</v>
      </c>
      <c r="AZ116" s="21">
        <v>0</v>
      </c>
      <c r="BA116" s="21">
        <v>0</v>
      </c>
      <c r="BB116" s="21">
        <v>0</v>
      </c>
      <c r="BC116" s="21">
        <v>0</v>
      </c>
      <c r="BD116" s="51" t="str">
        <f t="shared" si="8"/>
        <v/>
      </c>
      <c r="BE116" s="51">
        <f t="shared" si="9"/>
        <v>3814.7311270907999</v>
      </c>
    </row>
    <row r="117" spans="1:57" ht="30" customHeight="1" x14ac:dyDescent="0.25">
      <c r="A117" s="50">
        <f>IF(C117=C116,"",COUNTIF($A$7:A116,"&gt;0")+1)</f>
        <v>36</v>
      </c>
      <c r="B117" s="3" t="s">
        <v>189</v>
      </c>
      <c r="C117" s="6" t="s">
        <v>62</v>
      </c>
      <c r="D117" s="2" t="s">
        <v>63</v>
      </c>
      <c r="E117" s="46" t="str">
        <f t="shared" si="6"/>
        <v>A</v>
      </c>
      <c r="F117" s="47" t="str">
        <f t="shared" si="7"/>
        <v>TAIP</v>
      </c>
      <c r="G117" s="47" t="s">
        <v>368</v>
      </c>
      <c r="H117" s="41" t="s">
        <v>6</v>
      </c>
      <c r="I117" s="20" t="s">
        <v>172</v>
      </c>
      <c r="J117" s="21">
        <v>1</v>
      </c>
      <c r="K117" s="22" t="s">
        <v>173</v>
      </c>
      <c r="L117" s="21">
        <v>33.49</v>
      </c>
      <c r="M117" s="22" t="s">
        <v>174</v>
      </c>
      <c r="N117" s="21">
        <v>55.23</v>
      </c>
      <c r="O117" s="22" t="s">
        <v>175</v>
      </c>
      <c r="P117" s="23">
        <v>0</v>
      </c>
      <c r="Q117" s="24"/>
      <c r="R117" s="23">
        <v>100</v>
      </c>
      <c r="S117" s="22" t="s">
        <v>177</v>
      </c>
      <c r="T117" s="23">
        <v>100</v>
      </c>
      <c r="U117" s="22" t="s">
        <v>177</v>
      </c>
      <c r="V117" s="23">
        <v>0</v>
      </c>
      <c r="W117" s="22" t="s">
        <v>177</v>
      </c>
      <c r="X117" s="23">
        <v>0</v>
      </c>
      <c r="Y117" s="22" t="s">
        <v>177</v>
      </c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1">
        <v>1.9</v>
      </c>
      <c r="AZ117" s="21">
        <v>0</v>
      </c>
      <c r="BA117" s="21">
        <v>0</v>
      </c>
      <c r="BB117" s="21">
        <v>0.03</v>
      </c>
      <c r="BC117" s="21">
        <v>0</v>
      </c>
      <c r="BD117" s="51">
        <f t="shared" si="8"/>
        <v>1.9</v>
      </c>
      <c r="BE117" s="51">
        <f t="shared" si="9"/>
        <v>1.9</v>
      </c>
    </row>
    <row r="118" spans="1:57" ht="30" customHeight="1" x14ac:dyDescent="0.25">
      <c r="A118" s="50"/>
      <c r="B118" s="3" t="s">
        <v>189</v>
      </c>
      <c r="C118" s="6" t="s">
        <v>62</v>
      </c>
      <c r="D118" s="2" t="s">
        <v>63</v>
      </c>
      <c r="E118" s="46" t="str">
        <f t="shared" ref="E118" si="10">IF(BD118="","",IF(BD118&lt;50000,"A",IF(BD118&lt;500000,"B",IF(BD118&gt;500000,"C"))))</f>
        <v/>
      </c>
      <c r="F118" s="47" t="str">
        <f t="shared" si="7"/>
        <v>TAIP</v>
      </c>
      <c r="G118" s="47" t="s">
        <v>368</v>
      </c>
      <c r="H118" s="41" t="s">
        <v>6</v>
      </c>
      <c r="I118" s="20" t="s">
        <v>440</v>
      </c>
      <c r="J118" s="21">
        <v>0</v>
      </c>
      <c r="K118" s="22" t="s">
        <v>4</v>
      </c>
      <c r="L118" s="21">
        <v>40.06</v>
      </c>
      <c r="M118" s="22" t="s">
        <v>179</v>
      </c>
      <c r="N118" s="21">
        <v>77.599999999999994</v>
      </c>
      <c r="O118" s="22" t="s">
        <v>175</v>
      </c>
      <c r="P118" s="23">
        <v>0</v>
      </c>
      <c r="Q118" s="24"/>
      <c r="R118" s="23">
        <v>100</v>
      </c>
      <c r="S118" s="22" t="s">
        <v>177</v>
      </c>
      <c r="T118" s="23">
        <v>100</v>
      </c>
      <c r="U118" s="22" t="s">
        <v>177</v>
      </c>
      <c r="V118" s="23">
        <v>0</v>
      </c>
      <c r="W118" s="22" t="s">
        <v>177</v>
      </c>
      <c r="X118" s="23">
        <v>0</v>
      </c>
      <c r="Y118" s="22" t="s">
        <v>177</v>
      </c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1">
        <v>0</v>
      </c>
      <c r="AZ118" s="21">
        <v>0</v>
      </c>
      <c r="BA118" s="21">
        <v>0</v>
      </c>
      <c r="BB118" s="21">
        <v>0</v>
      </c>
      <c r="BC118" s="21">
        <v>0</v>
      </c>
      <c r="BD118" s="51"/>
      <c r="BE118" s="51"/>
    </row>
    <row r="119" spans="1:57" ht="30" customHeight="1" x14ac:dyDescent="0.25">
      <c r="A119" s="50" t="str">
        <f>IF(C119=C117,"",COUNTIF($A$7:A117,"&gt;0")+1)</f>
        <v/>
      </c>
      <c r="B119" s="3" t="s">
        <v>189</v>
      </c>
      <c r="C119" s="7" t="s">
        <v>62</v>
      </c>
      <c r="D119" s="3" t="s">
        <v>63</v>
      </c>
      <c r="E119" s="46" t="str">
        <f t="shared" si="6"/>
        <v/>
      </c>
      <c r="F119" s="47" t="str">
        <f t="shared" si="7"/>
        <v/>
      </c>
      <c r="G119" s="47" t="s">
        <v>368</v>
      </c>
      <c r="H119" s="41" t="s">
        <v>6</v>
      </c>
      <c r="I119" s="20" t="s">
        <v>244</v>
      </c>
      <c r="J119" s="21">
        <v>12921.66</v>
      </c>
      <c r="K119" s="22" t="s">
        <v>4</v>
      </c>
      <c r="L119" s="21">
        <v>15.6</v>
      </c>
      <c r="M119" s="22" t="s">
        <v>179</v>
      </c>
      <c r="N119" s="21">
        <v>0</v>
      </c>
      <c r="O119" s="22" t="s">
        <v>175</v>
      </c>
      <c r="P119" s="23">
        <v>0</v>
      </c>
      <c r="Q119" s="24"/>
      <c r="R119" s="23">
        <v>100</v>
      </c>
      <c r="S119" s="22" t="s">
        <v>177</v>
      </c>
      <c r="T119" s="23">
        <v>100</v>
      </c>
      <c r="U119" s="22" t="s">
        <v>177</v>
      </c>
      <c r="V119" s="23">
        <v>100</v>
      </c>
      <c r="W119" s="22" t="s">
        <v>177</v>
      </c>
      <c r="X119" s="23">
        <v>0</v>
      </c>
      <c r="Y119" s="22" t="s">
        <v>177</v>
      </c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1">
        <v>0</v>
      </c>
      <c r="AZ119" s="21">
        <v>0</v>
      </c>
      <c r="BA119" s="21">
        <v>0</v>
      </c>
      <c r="BB119" s="21">
        <v>0</v>
      </c>
      <c r="BC119" s="21">
        <v>201.58</v>
      </c>
      <c r="BD119" s="51" t="str">
        <f>IF(D119=D117,"",BE119)</f>
        <v/>
      </c>
      <c r="BE119" s="51">
        <f t="shared" ref="BE119:BE150" si="11">SUMIF(D:D,D119,AY:AY)</f>
        <v>1.9</v>
      </c>
    </row>
    <row r="120" spans="1:57" ht="30" customHeight="1" x14ac:dyDescent="0.25">
      <c r="A120" s="50">
        <f>IF(C120=C119,"",COUNTIF($A$7:A119,"&gt;0")+1)</f>
        <v>37</v>
      </c>
      <c r="B120" s="3" t="s">
        <v>189</v>
      </c>
      <c r="C120" s="7" t="s">
        <v>64</v>
      </c>
      <c r="D120" s="3" t="s">
        <v>65</v>
      </c>
      <c r="E120" s="46" t="str">
        <f t="shared" si="6"/>
        <v>A</v>
      </c>
      <c r="F120" s="47" t="str">
        <f t="shared" si="7"/>
        <v>TAIP</v>
      </c>
      <c r="G120" s="47" t="s">
        <v>368</v>
      </c>
      <c r="H120" s="41" t="s">
        <v>6</v>
      </c>
      <c r="I120" s="20" t="s">
        <v>202</v>
      </c>
      <c r="J120" s="21">
        <v>4.12</v>
      </c>
      <c r="K120" s="22" t="s">
        <v>173</v>
      </c>
      <c r="L120" s="21">
        <v>33.49</v>
      </c>
      <c r="M120" s="22" t="s">
        <v>174</v>
      </c>
      <c r="N120" s="21">
        <v>55.23</v>
      </c>
      <c r="O120" s="22" t="s">
        <v>175</v>
      </c>
      <c r="P120" s="23">
        <v>0</v>
      </c>
      <c r="Q120" s="24" t="s">
        <v>176</v>
      </c>
      <c r="R120" s="23">
        <v>100</v>
      </c>
      <c r="S120" s="22" t="s">
        <v>177</v>
      </c>
      <c r="T120" s="23">
        <v>100</v>
      </c>
      <c r="U120" s="22" t="s">
        <v>177</v>
      </c>
      <c r="V120" s="23">
        <v>0</v>
      </c>
      <c r="W120" s="22" t="s">
        <v>177</v>
      </c>
      <c r="X120" s="23">
        <v>0</v>
      </c>
      <c r="Y120" s="22" t="s">
        <v>177</v>
      </c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1">
        <v>7.6205691240000002</v>
      </c>
      <c r="AZ120" s="21">
        <v>0</v>
      </c>
      <c r="BA120" s="21">
        <v>0</v>
      </c>
      <c r="BB120" s="21">
        <v>0.13797880000000001</v>
      </c>
      <c r="BC120" s="21">
        <v>0</v>
      </c>
      <c r="BD120" s="51">
        <f t="shared" si="8"/>
        <v>7.6205691240000002</v>
      </c>
      <c r="BE120" s="51">
        <f t="shared" si="11"/>
        <v>7.6205691240000002</v>
      </c>
    </row>
    <row r="121" spans="1:57" ht="30" customHeight="1" x14ac:dyDescent="0.25">
      <c r="A121" s="50" t="str">
        <f>IF(C121=C120,"",COUNTIF($A$7:A120,"&gt;0")+1)</f>
        <v/>
      </c>
      <c r="B121" s="3" t="s">
        <v>189</v>
      </c>
      <c r="C121" s="6" t="s">
        <v>64</v>
      </c>
      <c r="D121" s="2" t="s">
        <v>65</v>
      </c>
      <c r="E121" s="46" t="str">
        <f t="shared" si="6"/>
        <v/>
      </c>
      <c r="F121" s="47" t="str">
        <f t="shared" si="7"/>
        <v/>
      </c>
      <c r="G121" s="47" t="s">
        <v>368</v>
      </c>
      <c r="H121" s="41" t="s">
        <v>6</v>
      </c>
      <c r="I121" s="20" t="s">
        <v>203</v>
      </c>
      <c r="J121" s="21">
        <v>0</v>
      </c>
      <c r="K121" s="22" t="s">
        <v>4</v>
      </c>
      <c r="L121" s="21">
        <v>40.06</v>
      </c>
      <c r="M121" s="22" t="s">
        <v>179</v>
      </c>
      <c r="N121" s="21">
        <v>77.599999999999994</v>
      </c>
      <c r="O121" s="22" t="s">
        <v>175</v>
      </c>
      <c r="P121" s="23">
        <v>0</v>
      </c>
      <c r="Q121" s="24" t="s">
        <v>176</v>
      </c>
      <c r="R121" s="23">
        <v>100</v>
      </c>
      <c r="S121" s="22" t="s">
        <v>177</v>
      </c>
      <c r="T121" s="23">
        <v>100</v>
      </c>
      <c r="U121" s="22" t="s">
        <v>177</v>
      </c>
      <c r="V121" s="23">
        <v>0</v>
      </c>
      <c r="W121" s="22" t="s">
        <v>177</v>
      </c>
      <c r="X121" s="23">
        <v>0</v>
      </c>
      <c r="Y121" s="22" t="s">
        <v>177</v>
      </c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1">
        <v>0</v>
      </c>
      <c r="AZ121" s="21">
        <v>0</v>
      </c>
      <c r="BA121" s="21">
        <v>0</v>
      </c>
      <c r="BB121" s="21">
        <v>0</v>
      </c>
      <c r="BC121" s="21">
        <v>0</v>
      </c>
      <c r="BD121" s="51" t="str">
        <f t="shared" si="8"/>
        <v/>
      </c>
      <c r="BE121" s="51">
        <f t="shared" si="11"/>
        <v>7.6205691240000002</v>
      </c>
    </row>
    <row r="122" spans="1:57" ht="30" customHeight="1" x14ac:dyDescent="0.25">
      <c r="A122" s="50" t="str">
        <f>IF(C122=C121,"",COUNTIF($A$7:A121,"&gt;0")+1)</f>
        <v/>
      </c>
      <c r="B122" s="3" t="s">
        <v>189</v>
      </c>
      <c r="C122" s="6" t="s">
        <v>64</v>
      </c>
      <c r="D122" s="2" t="s">
        <v>65</v>
      </c>
      <c r="E122" s="46" t="str">
        <f t="shared" si="6"/>
        <v/>
      </c>
      <c r="F122" s="47" t="str">
        <f t="shared" si="7"/>
        <v/>
      </c>
      <c r="G122" s="47" t="s">
        <v>368</v>
      </c>
      <c r="H122" s="41" t="s">
        <v>6</v>
      </c>
      <c r="I122" s="20" t="s">
        <v>204</v>
      </c>
      <c r="J122" s="21">
        <v>66563.13</v>
      </c>
      <c r="K122" s="22" t="s">
        <v>4</v>
      </c>
      <c r="L122" s="21">
        <v>8.1999999999999993</v>
      </c>
      <c r="M122" s="22" t="s">
        <v>179</v>
      </c>
      <c r="N122" s="21">
        <v>109.9</v>
      </c>
      <c r="O122" s="22" t="s">
        <v>184</v>
      </c>
      <c r="P122" s="23">
        <v>0</v>
      </c>
      <c r="Q122" s="24" t="s">
        <v>176</v>
      </c>
      <c r="R122" s="23">
        <v>100</v>
      </c>
      <c r="S122" s="22" t="s">
        <v>177</v>
      </c>
      <c r="T122" s="23">
        <v>100</v>
      </c>
      <c r="U122" s="22" t="s">
        <v>177</v>
      </c>
      <c r="V122" s="23">
        <v>100</v>
      </c>
      <c r="W122" s="22" t="s">
        <v>177</v>
      </c>
      <c r="X122" s="23">
        <v>0</v>
      </c>
      <c r="Y122" s="22" t="s">
        <v>177</v>
      </c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1">
        <v>0</v>
      </c>
      <c r="AZ122" s="21">
        <v>7315287.9870000007</v>
      </c>
      <c r="BA122" s="21">
        <v>0</v>
      </c>
      <c r="BB122" s="21">
        <v>0</v>
      </c>
      <c r="BC122" s="21">
        <v>545.81766599999992</v>
      </c>
      <c r="BD122" s="51" t="str">
        <f t="shared" si="8"/>
        <v/>
      </c>
      <c r="BE122" s="51">
        <f t="shared" si="11"/>
        <v>7.6205691240000002</v>
      </c>
    </row>
    <row r="123" spans="1:57" ht="30" customHeight="1" x14ac:dyDescent="0.25">
      <c r="A123" s="50">
        <f>IF(C123=C122,"",COUNTIF($A$7:A122,"&gt;0")+1)</f>
        <v>38</v>
      </c>
      <c r="B123" s="3" t="s">
        <v>189</v>
      </c>
      <c r="C123" s="6" t="s">
        <v>66</v>
      </c>
      <c r="D123" s="2" t="s">
        <v>67</v>
      </c>
      <c r="E123" s="46" t="str">
        <f t="shared" si="6"/>
        <v>A</v>
      </c>
      <c r="F123" s="47" t="str">
        <f t="shared" si="7"/>
        <v>TAIP</v>
      </c>
      <c r="G123" s="47" t="s">
        <v>368</v>
      </c>
      <c r="H123" s="41" t="s">
        <v>6</v>
      </c>
      <c r="I123" s="20" t="s">
        <v>281</v>
      </c>
      <c r="J123" s="21">
        <v>512.82600000000002</v>
      </c>
      <c r="K123" s="22" t="s">
        <v>4</v>
      </c>
      <c r="L123" s="21">
        <v>40.06</v>
      </c>
      <c r="M123" s="22" t="s">
        <v>179</v>
      </c>
      <c r="N123" s="21">
        <v>77.599999999999994</v>
      </c>
      <c r="O123" s="22" t="s">
        <v>175</v>
      </c>
      <c r="P123" s="23">
        <v>0</v>
      </c>
      <c r="Q123" s="22" t="s">
        <v>176</v>
      </c>
      <c r="R123" s="23">
        <v>100</v>
      </c>
      <c r="S123" s="22" t="s">
        <v>177</v>
      </c>
      <c r="T123" s="23">
        <v>100</v>
      </c>
      <c r="U123" s="22" t="s">
        <v>177</v>
      </c>
      <c r="V123" s="23">
        <v>0</v>
      </c>
      <c r="W123" s="22" t="s">
        <v>177</v>
      </c>
      <c r="X123" s="23">
        <v>0</v>
      </c>
      <c r="Y123" s="22" t="s">
        <v>177</v>
      </c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1">
        <v>1594.199621856</v>
      </c>
      <c r="AZ123" s="21">
        <v>0</v>
      </c>
      <c r="BA123" s="21">
        <v>0</v>
      </c>
      <c r="BB123" s="21">
        <v>20.543809560000003</v>
      </c>
      <c r="BC123" s="21">
        <v>0</v>
      </c>
      <c r="BD123" s="51">
        <f t="shared" si="8"/>
        <v>3737.3282851599001</v>
      </c>
      <c r="BE123" s="51">
        <f t="shared" si="11"/>
        <v>3737.3282851599001</v>
      </c>
    </row>
    <row r="124" spans="1:57" ht="30" customHeight="1" x14ac:dyDescent="0.25">
      <c r="A124" s="50" t="str">
        <f>IF(C124=C123,"",COUNTIF($A$7:A123,"&gt;0")+1)</f>
        <v/>
      </c>
      <c r="B124" s="3" t="s">
        <v>189</v>
      </c>
      <c r="C124" s="7" t="s">
        <v>66</v>
      </c>
      <c r="D124" s="3" t="s">
        <v>67</v>
      </c>
      <c r="E124" s="46" t="str">
        <f t="shared" si="6"/>
        <v/>
      </c>
      <c r="F124" s="47" t="str">
        <f t="shared" si="7"/>
        <v/>
      </c>
      <c r="G124" s="47" t="s">
        <v>369</v>
      </c>
      <c r="H124" s="41" t="s">
        <v>6</v>
      </c>
      <c r="I124" s="20" t="s">
        <v>282</v>
      </c>
      <c r="J124" s="21">
        <v>24.873000000000001</v>
      </c>
      <c r="K124" s="22" t="s">
        <v>4</v>
      </c>
      <c r="L124" s="21">
        <v>40.06</v>
      </c>
      <c r="M124" s="22" t="s">
        <v>179</v>
      </c>
      <c r="N124" s="21">
        <v>77.599999999999994</v>
      </c>
      <c r="O124" s="22" t="s">
        <v>175</v>
      </c>
      <c r="P124" s="23">
        <v>0</v>
      </c>
      <c r="Q124" s="24" t="s">
        <v>176</v>
      </c>
      <c r="R124" s="23">
        <v>100</v>
      </c>
      <c r="S124" s="22" t="s">
        <v>177</v>
      </c>
      <c r="T124" s="23">
        <v>100</v>
      </c>
      <c r="U124" s="22" t="s">
        <v>177</v>
      </c>
      <c r="V124" s="23">
        <v>0</v>
      </c>
      <c r="W124" s="22" t="s">
        <v>177</v>
      </c>
      <c r="X124" s="23">
        <v>0</v>
      </c>
      <c r="Y124" s="22" t="s">
        <v>177</v>
      </c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1">
        <v>77.321600688000004</v>
      </c>
      <c r="AZ124" s="21">
        <v>0</v>
      </c>
      <c r="BA124" s="21">
        <v>0</v>
      </c>
      <c r="BB124" s="21">
        <v>0.9964123800000001</v>
      </c>
      <c r="BC124" s="21">
        <v>0</v>
      </c>
      <c r="BD124" s="51" t="str">
        <f t="shared" si="8"/>
        <v/>
      </c>
      <c r="BE124" s="51">
        <f t="shared" si="11"/>
        <v>3737.3282851599001</v>
      </c>
    </row>
    <row r="125" spans="1:57" ht="30" customHeight="1" x14ac:dyDescent="0.25">
      <c r="A125" s="50" t="str">
        <f>IF(C125=C124,"",COUNTIF($A$7:A124,"&gt;0")+1)</f>
        <v/>
      </c>
      <c r="B125" s="3" t="s">
        <v>189</v>
      </c>
      <c r="C125" s="7" t="s">
        <v>66</v>
      </c>
      <c r="D125" s="3" t="s">
        <v>67</v>
      </c>
      <c r="E125" s="46" t="str">
        <f t="shared" si="6"/>
        <v/>
      </c>
      <c r="F125" s="47" t="str">
        <f t="shared" si="7"/>
        <v/>
      </c>
      <c r="G125" s="47" t="s">
        <v>369</v>
      </c>
      <c r="H125" s="41" t="s">
        <v>6</v>
      </c>
      <c r="I125" s="20" t="s">
        <v>283</v>
      </c>
      <c r="J125" s="21">
        <v>63.367999999999995</v>
      </c>
      <c r="K125" s="22" t="s">
        <v>4</v>
      </c>
      <c r="L125" s="21">
        <v>40.06</v>
      </c>
      <c r="M125" s="22" t="s">
        <v>179</v>
      </c>
      <c r="N125" s="21">
        <v>77.599999999999994</v>
      </c>
      <c r="O125" s="22" t="s">
        <v>175</v>
      </c>
      <c r="P125" s="23">
        <v>0</v>
      </c>
      <c r="Q125" s="24" t="s">
        <v>176</v>
      </c>
      <c r="R125" s="23">
        <v>100</v>
      </c>
      <c r="S125" s="22" t="s">
        <v>177</v>
      </c>
      <c r="T125" s="23">
        <v>100</v>
      </c>
      <c r="U125" s="22" t="s">
        <v>177</v>
      </c>
      <c r="V125" s="23">
        <v>0</v>
      </c>
      <c r="W125" s="22" t="s">
        <v>177</v>
      </c>
      <c r="X125" s="23">
        <v>0</v>
      </c>
      <c r="Y125" s="22" t="s">
        <v>177</v>
      </c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1">
        <v>196.98931340800002</v>
      </c>
      <c r="AZ125" s="21">
        <v>0</v>
      </c>
      <c r="BA125" s="21">
        <v>0</v>
      </c>
      <c r="BB125" s="21">
        <v>2.5385220799999999</v>
      </c>
      <c r="BC125" s="21">
        <v>0</v>
      </c>
      <c r="BD125" s="51" t="str">
        <f t="shared" si="8"/>
        <v/>
      </c>
      <c r="BE125" s="51">
        <f t="shared" si="11"/>
        <v>3737.3282851599001</v>
      </c>
    </row>
    <row r="126" spans="1:57" ht="30" customHeight="1" x14ac:dyDescent="0.25">
      <c r="A126" s="50" t="str">
        <f>IF(C126=C125,"",COUNTIF($A$7:A125,"&gt;0")+1)</f>
        <v/>
      </c>
      <c r="B126" s="3" t="s">
        <v>189</v>
      </c>
      <c r="C126" s="7" t="s">
        <v>66</v>
      </c>
      <c r="D126" s="3" t="s">
        <v>67</v>
      </c>
      <c r="E126" s="46" t="str">
        <f t="shared" si="6"/>
        <v/>
      </c>
      <c r="F126" s="47" t="str">
        <f t="shared" si="7"/>
        <v/>
      </c>
      <c r="G126" s="47" t="s">
        <v>369</v>
      </c>
      <c r="H126" s="41" t="s">
        <v>6</v>
      </c>
      <c r="I126" s="20" t="s">
        <v>284</v>
      </c>
      <c r="J126" s="21">
        <v>0.6120000000000001</v>
      </c>
      <c r="K126" s="22" t="s">
        <v>4</v>
      </c>
      <c r="L126" s="21">
        <v>44.79</v>
      </c>
      <c r="M126" s="22" t="s">
        <v>179</v>
      </c>
      <c r="N126" s="21">
        <v>72.97</v>
      </c>
      <c r="O126" s="22" t="s">
        <v>175</v>
      </c>
      <c r="P126" s="23">
        <v>0</v>
      </c>
      <c r="Q126" s="24" t="s">
        <v>176</v>
      </c>
      <c r="R126" s="23">
        <v>100</v>
      </c>
      <c r="S126" s="22" t="s">
        <v>177</v>
      </c>
      <c r="T126" s="23">
        <v>100</v>
      </c>
      <c r="U126" s="22" t="s">
        <v>177</v>
      </c>
      <c r="V126" s="23">
        <v>0</v>
      </c>
      <c r="W126" s="22" t="s">
        <v>177</v>
      </c>
      <c r="X126" s="23">
        <v>0</v>
      </c>
      <c r="Y126" s="22" t="s">
        <v>177</v>
      </c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1">
        <v>2.0002156956000001</v>
      </c>
      <c r="AZ126" s="21">
        <v>0</v>
      </c>
      <c r="BA126" s="21">
        <v>0</v>
      </c>
      <c r="BB126" s="21">
        <v>2.7411480000000005E-2</v>
      </c>
      <c r="BC126" s="21">
        <v>0</v>
      </c>
      <c r="BD126" s="51" t="str">
        <f t="shared" si="8"/>
        <v/>
      </c>
      <c r="BE126" s="51">
        <f t="shared" si="11"/>
        <v>3737.3282851599001</v>
      </c>
    </row>
    <row r="127" spans="1:57" ht="30" customHeight="1" x14ac:dyDescent="0.25">
      <c r="A127" s="50" t="str">
        <f>IF(C127=C126,"",COUNTIF($A$7:A126,"&gt;0")+1)</f>
        <v/>
      </c>
      <c r="B127" s="3" t="s">
        <v>189</v>
      </c>
      <c r="C127" s="7" t="s">
        <v>66</v>
      </c>
      <c r="D127" s="3" t="s">
        <v>67</v>
      </c>
      <c r="E127" s="46" t="str">
        <f t="shared" si="6"/>
        <v/>
      </c>
      <c r="F127" s="47" t="str">
        <f t="shared" si="7"/>
        <v/>
      </c>
      <c r="G127" s="47" t="s">
        <v>369</v>
      </c>
      <c r="H127" s="41" t="s">
        <v>6</v>
      </c>
      <c r="I127" s="20" t="s">
        <v>285</v>
      </c>
      <c r="J127" s="21">
        <v>30.081000000000003</v>
      </c>
      <c r="K127" s="22" t="s">
        <v>4</v>
      </c>
      <c r="L127" s="21">
        <v>40.06</v>
      </c>
      <c r="M127" s="22" t="s">
        <v>179</v>
      </c>
      <c r="N127" s="21">
        <v>77.599999999999994</v>
      </c>
      <c r="O127" s="22" t="s">
        <v>175</v>
      </c>
      <c r="P127" s="23">
        <v>0</v>
      </c>
      <c r="Q127" s="24" t="s">
        <v>176</v>
      </c>
      <c r="R127" s="23">
        <v>100</v>
      </c>
      <c r="S127" s="22" t="s">
        <v>177</v>
      </c>
      <c r="T127" s="23">
        <v>100</v>
      </c>
      <c r="U127" s="22" t="s">
        <v>177</v>
      </c>
      <c r="V127" s="23">
        <v>0</v>
      </c>
      <c r="W127" s="22" t="s">
        <v>177</v>
      </c>
      <c r="X127" s="23">
        <v>0</v>
      </c>
      <c r="Y127" s="22" t="s">
        <v>177</v>
      </c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1">
        <v>93.511481136000015</v>
      </c>
      <c r="AZ127" s="21">
        <v>0</v>
      </c>
      <c r="BA127" s="21">
        <v>0</v>
      </c>
      <c r="BB127" s="21">
        <v>1.2050448600000001</v>
      </c>
      <c r="BC127" s="21">
        <v>0</v>
      </c>
      <c r="BD127" s="51" t="str">
        <f t="shared" si="8"/>
        <v/>
      </c>
      <c r="BE127" s="51">
        <f t="shared" si="11"/>
        <v>3737.3282851599001</v>
      </c>
    </row>
    <row r="128" spans="1:57" ht="30" customHeight="1" x14ac:dyDescent="0.25">
      <c r="A128" s="50" t="str">
        <f>IF(C128=C127,"",COUNTIF($A$7:A127,"&gt;0")+1)</f>
        <v/>
      </c>
      <c r="B128" s="3" t="s">
        <v>189</v>
      </c>
      <c r="C128" s="7" t="s">
        <v>66</v>
      </c>
      <c r="D128" s="3" t="s">
        <v>67</v>
      </c>
      <c r="E128" s="46" t="str">
        <f t="shared" si="6"/>
        <v/>
      </c>
      <c r="F128" s="47" t="str">
        <f t="shared" si="7"/>
        <v/>
      </c>
      <c r="G128" s="47" t="s">
        <v>369</v>
      </c>
      <c r="H128" s="41" t="s">
        <v>6</v>
      </c>
      <c r="I128" s="20" t="s">
        <v>286</v>
      </c>
      <c r="J128" s="21">
        <v>0</v>
      </c>
      <c r="K128" s="22" t="s">
        <v>4</v>
      </c>
      <c r="L128" s="21">
        <v>11.72</v>
      </c>
      <c r="M128" s="22" t="s">
        <v>179</v>
      </c>
      <c r="N128" s="21">
        <v>104.34</v>
      </c>
      <c r="O128" s="22" t="s">
        <v>175</v>
      </c>
      <c r="P128" s="23">
        <v>0</v>
      </c>
      <c r="Q128" s="24" t="s">
        <v>176</v>
      </c>
      <c r="R128" s="23">
        <v>100</v>
      </c>
      <c r="S128" s="22" t="s">
        <v>177</v>
      </c>
      <c r="T128" s="23">
        <v>100</v>
      </c>
      <c r="U128" s="22" t="s">
        <v>177</v>
      </c>
      <c r="V128" s="23">
        <v>0</v>
      </c>
      <c r="W128" s="22" t="s">
        <v>177</v>
      </c>
      <c r="X128" s="23">
        <v>0</v>
      </c>
      <c r="Y128" s="22" t="s">
        <v>177</v>
      </c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1">
        <v>0</v>
      </c>
      <c r="AZ128" s="21">
        <v>0</v>
      </c>
      <c r="BA128" s="21">
        <v>0</v>
      </c>
      <c r="BB128" s="21">
        <v>0</v>
      </c>
      <c r="BC128" s="21">
        <v>0</v>
      </c>
      <c r="BD128" s="51" t="str">
        <f t="shared" si="8"/>
        <v/>
      </c>
      <c r="BE128" s="51">
        <f t="shared" si="11"/>
        <v>3737.3282851599001</v>
      </c>
    </row>
    <row r="129" spans="1:57" ht="30" customHeight="1" x14ac:dyDescent="0.25">
      <c r="A129" s="50" t="str">
        <f>IF(C129=C128,"",COUNTIF($A$7:A128,"&gt;0")+1)</f>
        <v/>
      </c>
      <c r="B129" s="3" t="s">
        <v>189</v>
      </c>
      <c r="C129" s="7" t="s">
        <v>66</v>
      </c>
      <c r="D129" s="3" t="s">
        <v>67</v>
      </c>
      <c r="E129" s="46" t="str">
        <f t="shared" si="6"/>
        <v/>
      </c>
      <c r="F129" s="47" t="str">
        <f t="shared" si="7"/>
        <v/>
      </c>
      <c r="G129" s="47" t="s">
        <v>369</v>
      </c>
      <c r="H129" s="41" t="s">
        <v>6</v>
      </c>
      <c r="I129" s="20" t="s">
        <v>287</v>
      </c>
      <c r="J129" s="21">
        <v>1415.7860000000001</v>
      </c>
      <c r="K129" s="22" t="s">
        <v>4</v>
      </c>
      <c r="L129" s="21">
        <v>15.6</v>
      </c>
      <c r="M129" s="22" t="s">
        <v>179</v>
      </c>
      <c r="N129" s="21">
        <v>0</v>
      </c>
      <c r="O129" s="22" t="s">
        <v>175</v>
      </c>
      <c r="P129" s="23">
        <v>0</v>
      </c>
      <c r="Q129" s="24" t="s">
        <v>176</v>
      </c>
      <c r="R129" s="23">
        <v>100</v>
      </c>
      <c r="S129" s="22" t="s">
        <v>177</v>
      </c>
      <c r="T129" s="23">
        <v>100</v>
      </c>
      <c r="U129" s="22" t="s">
        <v>177</v>
      </c>
      <c r="V129" s="23">
        <v>100</v>
      </c>
      <c r="W129" s="22" t="s">
        <v>177</v>
      </c>
      <c r="X129" s="23">
        <v>0</v>
      </c>
      <c r="Y129" s="22" t="s">
        <v>177</v>
      </c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1">
        <v>0</v>
      </c>
      <c r="AZ129" s="21">
        <v>0</v>
      </c>
      <c r="BA129" s="21">
        <v>0</v>
      </c>
      <c r="BB129" s="21">
        <v>0</v>
      </c>
      <c r="BC129" s="21">
        <v>22.0862616</v>
      </c>
      <c r="BD129" s="51" t="str">
        <f t="shared" si="8"/>
        <v/>
      </c>
      <c r="BE129" s="51">
        <f t="shared" si="11"/>
        <v>3737.3282851599001</v>
      </c>
    </row>
    <row r="130" spans="1:57" ht="30" customHeight="1" x14ac:dyDescent="0.25">
      <c r="A130" s="50" t="str">
        <f>IF(C130=C129,"",COUNTIF($A$7:A129,"&gt;0")+1)</f>
        <v/>
      </c>
      <c r="B130" s="3" t="s">
        <v>189</v>
      </c>
      <c r="C130" s="7" t="s">
        <v>66</v>
      </c>
      <c r="D130" s="3" t="s">
        <v>67</v>
      </c>
      <c r="E130" s="46" t="str">
        <f t="shared" si="6"/>
        <v/>
      </c>
      <c r="F130" s="47" t="str">
        <f t="shared" si="7"/>
        <v/>
      </c>
      <c r="G130" s="47" t="s">
        <v>369</v>
      </c>
      <c r="H130" s="41" t="s">
        <v>6</v>
      </c>
      <c r="I130" s="20" t="s">
        <v>288</v>
      </c>
      <c r="J130" s="21">
        <v>954.79</v>
      </c>
      <c r="K130" s="22" t="s">
        <v>4</v>
      </c>
      <c r="L130" s="21">
        <v>15.6</v>
      </c>
      <c r="M130" s="22" t="s">
        <v>179</v>
      </c>
      <c r="N130" s="21">
        <v>0</v>
      </c>
      <c r="O130" s="22" t="s">
        <v>175</v>
      </c>
      <c r="P130" s="23">
        <v>0</v>
      </c>
      <c r="Q130" s="22" t="s">
        <v>176</v>
      </c>
      <c r="R130" s="23">
        <v>100</v>
      </c>
      <c r="S130" s="22" t="s">
        <v>177</v>
      </c>
      <c r="T130" s="23">
        <v>100</v>
      </c>
      <c r="U130" s="22" t="s">
        <v>177</v>
      </c>
      <c r="V130" s="23">
        <v>100</v>
      </c>
      <c r="W130" s="22" t="s">
        <v>177</v>
      </c>
      <c r="X130" s="23">
        <v>0</v>
      </c>
      <c r="Y130" s="22" t="s">
        <v>177</v>
      </c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1">
        <v>0</v>
      </c>
      <c r="AZ130" s="21">
        <v>0</v>
      </c>
      <c r="BA130" s="21">
        <v>0</v>
      </c>
      <c r="BB130" s="21">
        <v>0</v>
      </c>
      <c r="BC130" s="21">
        <v>14.894723999999998</v>
      </c>
      <c r="BD130" s="51" t="str">
        <f t="shared" si="8"/>
        <v/>
      </c>
      <c r="BE130" s="51">
        <f t="shared" si="11"/>
        <v>3737.3282851599001</v>
      </c>
    </row>
    <row r="131" spans="1:57" ht="30" customHeight="1" x14ac:dyDescent="0.25">
      <c r="A131" s="50" t="str">
        <f>IF(C131=C130,"",COUNTIF($A$7:A130,"&gt;0")+1)</f>
        <v/>
      </c>
      <c r="B131" s="3" t="s">
        <v>189</v>
      </c>
      <c r="C131" s="7" t="s">
        <v>66</v>
      </c>
      <c r="D131" s="3" t="s">
        <v>67</v>
      </c>
      <c r="E131" s="46" t="str">
        <f t="shared" si="6"/>
        <v/>
      </c>
      <c r="F131" s="47" t="str">
        <f t="shared" si="7"/>
        <v/>
      </c>
      <c r="G131" s="47" t="s">
        <v>369</v>
      </c>
      <c r="H131" s="41" t="s">
        <v>254</v>
      </c>
      <c r="I131" s="20" t="s">
        <v>289</v>
      </c>
      <c r="J131" s="21">
        <v>25020.375</v>
      </c>
      <c r="K131" s="22" t="s">
        <v>4</v>
      </c>
      <c r="L131" s="21">
        <v>0</v>
      </c>
      <c r="M131" s="22" t="s">
        <v>176</v>
      </c>
      <c r="N131" s="21">
        <v>0.44</v>
      </c>
      <c r="O131" s="22" t="s">
        <v>184</v>
      </c>
      <c r="P131" s="23">
        <v>0</v>
      </c>
      <c r="Q131" s="22" t="s">
        <v>176</v>
      </c>
      <c r="R131" s="23">
        <v>100</v>
      </c>
      <c r="S131" s="22" t="s">
        <v>177</v>
      </c>
      <c r="T131" s="23">
        <v>9.4499999999999993</v>
      </c>
      <c r="U131" s="22" t="s">
        <v>177</v>
      </c>
      <c r="V131" s="23">
        <v>0</v>
      </c>
      <c r="W131" s="22" t="s">
        <v>177</v>
      </c>
      <c r="X131" s="23">
        <v>0</v>
      </c>
      <c r="Y131" s="22" t="s">
        <v>177</v>
      </c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1">
        <v>1040.3471925000001</v>
      </c>
      <c r="AZ131" s="21">
        <v>0</v>
      </c>
      <c r="BA131" s="21">
        <v>0</v>
      </c>
      <c r="BB131" s="21">
        <v>0</v>
      </c>
      <c r="BC131" s="21">
        <v>0</v>
      </c>
      <c r="BD131" s="51" t="str">
        <f t="shared" si="8"/>
        <v/>
      </c>
      <c r="BE131" s="51">
        <f t="shared" si="11"/>
        <v>3737.3282851599001</v>
      </c>
    </row>
    <row r="132" spans="1:57" ht="30" customHeight="1" x14ac:dyDescent="0.25">
      <c r="A132" s="50" t="str">
        <f>IF(C132=C131,"",COUNTIF($A$7:A131,"&gt;0")+1)</f>
        <v/>
      </c>
      <c r="B132" s="3" t="s">
        <v>189</v>
      </c>
      <c r="C132" s="7" t="s">
        <v>66</v>
      </c>
      <c r="D132" s="3" t="s">
        <v>67</v>
      </c>
      <c r="E132" s="46" t="str">
        <f t="shared" si="6"/>
        <v/>
      </c>
      <c r="F132" s="47" t="str">
        <f t="shared" si="7"/>
        <v/>
      </c>
      <c r="G132" s="47" t="s">
        <v>366</v>
      </c>
      <c r="H132" s="41" t="s">
        <v>254</v>
      </c>
      <c r="I132" s="20" t="s">
        <v>290</v>
      </c>
      <c r="J132" s="21">
        <v>25020.375</v>
      </c>
      <c r="K132" s="22" t="s">
        <v>4</v>
      </c>
      <c r="L132" s="21">
        <v>0</v>
      </c>
      <c r="M132" s="22" t="s">
        <v>176</v>
      </c>
      <c r="N132" s="21">
        <v>0.52200000000000002</v>
      </c>
      <c r="O132" s="22" t="s">
        <v>184</v>
      </c>
      <c r="P132" s="23">
        <v>0</v>
      </c>
      <c r="Q132" s="24" t="s">
        <v>176</v>
      </c>
      <c r="R132" s="23">
        <v>100</v>
      </c>
      <c r="S132" s="22" t="s">
        <v>177</v>
      </c>
      <c r="T132" s="23">
        <v>4.5999999999999996</v>
      </c>
      <c r="U132" s="22" t="s">
        <v>177</v>
      </c>
      <c r="V132" s="23">
        <v>0</v>
      </c>
      <c r="W132" s="22" t="s">
        <v>177</v>
      </c>
      <c r="X132" s="23">
        <v>0</v>
      </c>
      <c r="Y132" s="22" t="s">
        <v>177</v>
      </c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1">
        <v>600.7892445</v>
      </c>
      <c r="AZ132" s="21">
        <v>0</v>
      </c>
      <c r="BA132" s="21">
        <v>0</v>
      </c>
      <c r="BB132" s="21">
        <v>0</v>
      </c>
      <c r="BC132" s="21">
        <v>0</v>
      </c>
      <c r="BD132" s="51" t="str">
        <f t="shared" si="8"/>
        <v/>
      </c>
      <c r="BE132" s="51">
        <f t="shared" si="11"/>
        <v>3737.3282851599001</v>
      </c>
    </row>
    <row r="133" spans="1:57" ht="30" customHeight="1" x14ac:dyDescent="0.25">
      <c r="A133" s="50" t="str">
        <f>IF(C133=C132,"",COUNTIF($A$7:A132,"&gt;0")+1)</f>
        <v/>
      </c>
      <c r="B133" s="3" t="s">
        <v>189</v>
      </c>
      <c r="C133" s="7" t="s">
        <v>66</v>
      </c>
      <c r="D133" s="3" t="s">
        <v>67</v>
      </c>
      <c r="E133" s="46" t="str">
        <f t="shared" si="6"/>
        <v/>
      </c>
      <c r="F133" s="47" t="str">
        <f t="shared" si="7"/>
        <v/>
      </c>
      <c r="G133" s="47" t="s">
        <v>366</v>
      </c>
      <c r="H133" s="41" t="s">
        <v>254</v>
      </c>
      <c r="I133" s="20" t="s">
        <v>291</v>
      </c>
      <c r="J133" s="21">
        <v>2999.989</v>
      </c>
      <c r="K133" s="22" t="s">
        <v>4</v>
      </c>
      <c r="L133" s="21">
        <v>0</v>
      </c>
      <c r="M133" s="22" t="s">
        <v>176</v>
      </c>
      <c r="N133" s="21">
        <v>0.78500000000000003</v>
      </c>
      <c r="O133" s="22" t="s">
        <v>184</v>
      </c>
      <c r="P133" s="23">
        <v>0</v>
      </c>
      <c r="Q133" s="24" t="s">
        <v>176</v>
      </c>
      <c r="R133" s="23">
        <v>100</v>
      </c>
      <c r="S133" s="22" t="s">
        <v>177</v>
      </c>
      <c r="T133" s="23">
        <v>3.7900000000000005</v>
      </c>
      <c r="U133" s="22" t="s">
        <v>177</v>
      </c>
      <c r="V133" s="23">
        <v>0</v>
      </c>
      <c r="W133" s="22" t="s">
        <v>177</v>
      </c>
      <c r="X133" s="23">
        <v>0</v>
      </c>
      <c r="Y133" s="22" t="s">
        <v>177</v>
      </c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1">
        <v>89.254172733500013</v>
      </c>
      <c r="AZ133" s="21">
        <v>0</v>
      </c>
      <c r="BA133" s="21">
        <v>0</v>
      </c>
      <c r="BB133" s="21">
        <v>0</v>
      </c>
      <c r="BC133" s="21">
        <v>0</v>
      </c>
      <c r="BD133" s="51" t="str">
        <f t="shared" si="8"/>
        <v/>
      </c>
      <c r="BE133" s="51">
        <f t="shared" si="11"/>
        <v>3737.3282851599001</v>
      </c>
    </row>
    <row r="134" spans="1:57" ht="30" customHeight="1" x14ac:dyDescent="0.25">
      <c r="A134" s="50" t="str">
        <f>IF(C134=C133,"",COUNTIF($A$7:A133,"&gt;0")+1)</f>
        <v/>
      </c>
      <c r="B134" s="3" t="s">
        <v>189</v>
      </c>
      <c r="C134" s="7" t="s">
        <v>66</v>
      </c>
      <c r="D134" s="3" t="s">
        <v>67</v>
      </c>
      <c r="E134" s="46" t="str">
        <f t="shared" si="6"/>
        <v/>
      </c>
      <c r="F134" s="47" t="str">
        <f t="shared" si="7"/>
        <v/>
      </c>
      <c r="G134" s="47" t="s">
        <v>366</v>
      </c>
      <c r="H134" s="41" t="s">
        <v>254</v>
      </c>
      <c r="I134" s="20" t="s">
        <v>292</v>
      </c>
      <c r="J134" s="21">
        <v>2999.989</v>
      </c>
      <c r="K134" s="22" t="s">
        <v>4</v>
      </c>
      <c r="L134" s="21">
        <v>0</v>
      </c>
      <c r="M134" s="22" t="s">
        <v>176</v>
      </c>
      <c r="N134" s="21">
        <v>1.0920000000000001</v>
      </c>
      <c r="O134" s="22" t="s">
        <v>184</v>
      </c>
      <c r="P134" s="23">
        <v>0</v>
      </c>
      <c r="Q134" s="24" t="s">
        <v>176</v>
      </c>
      <c r="R134" s="23">
        <v>100</v>
      </c>
      <c r="S134" s="22" t="s">
        <v>177</v>
      </c>
      <c r="T134" s="23">
        <v>1.31</v>
      </c>
      <c r="U134" s="22" t="s">
        <v>177</v>
      </c>
      <c r="V134" s="23">
        <v>0</v>
      </c>
      <c r="W134" s="22" t="s">
        <v>177</v>
      </c>
      <c r="X134" s="23">
        <v>0</v>
      </c>
      <c r="Y134" s="22" t="s">
        <v>177</v>
      </c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1">
        <v>42.915442642800009</v>
      </c>
      <c r="AZ134" s="21">
        <v>0</v>
      </c>
      <c r="BA134" s="21">
        <v>0</v>
      </c>
      <c r="BB134" s="21">
        <v>0</v>
      </c>
      <c r="BC134" s="21">
        <v>0</v>
      </c>
      <c r="BD134" s="51" t="str">
        <f t="shared" si="8"/>
        <v/>
      </c>
      <c r="BE134" s="51">
        <f t="shared" si="11"/>
        <v>3737.3282851599001</v>
      </c>
    </row>
    <row r="135" spans="1:57" ht="30" customHeight="1" x14ac:dyDescent="0.25">
      <c r="A135" s="50" t="str">
        <f>IF(C135=C134,"",COUNTIF($A$7:A134,"&gt;0")+1)</f>
        <v/>
      </c>
      <c r="B135" s="3" t="s">
        <v>189</v>
      </c>
      <c r="C135" s="7" t="s">
        <v>66</v>
      </c>
      <c r="D135" s="3" t="s">
        <v>67</v>
      </c>
      <c r="E135" s="46" t="str">
        <f t="shared" si="6"/>
        <v/>
      </c>
      <c r="F135" s="47" t="str">
        <f t="shared" si="7"/>
        <v/>
      </c>
      <c r="G135" s="47" t="s">
        <v>366</v>
      </c>
      <c r="H135" s="41" t="s">
        <v>6</v>
      </c>
      <c r="I135" s="20" t="s">
        <v>293</v>
      </c>
      <c r="J135" s="21">
        <v>600.92699999999991</v>
      </c>
      <c r="K135" s="22" t="s">
        <v>4</v>
      </c>
      <c r="L135" s="21">
        <v>15.6</v>
      </c>
      <c r="M135" s="22" t="s">
        <v>179</v>
      </c>
      <c r="N135" s="21">
        <v>0</v>
      </c>
      <c r="O135" s="22" t="s">
        <v>175</v>
      </c>
      <c r="P135" s="23">
        <v>0</v>
      </c>
      <c r="Q135" s="24" t="s">
        <v>176</v>
      </c>
      <c r="R135" s="23">
        <v>100</v>
      </c>
      <c r="S135" s="22" t="s">
        <v>177</v>
      </c>
      <c r="T135" s="23">
        <v>100</v>
      </c>
      <c r="U135" s="22" t="s">
        <v>177</v>
      </c>
      <c r="V135" s="23">
        <v>100</v>
      </c>
      <c r="W135" s="22" t="s">
        <v>177</v>
      </c>
      <c r="X135" s="23">
        <v>0</v>
      </c>
      <c r="Y135" s="22" t="s">
        <v>177</v>
      </c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1">
        <v>0</v>
      </c>
      <c r="AZ135" s="21">
        <v>0</v>
      </c>
      <c r="BA135" s="21">
        <v>0</v>
      </c>
      <c r="BB135" s="21">
        <v>0</v>
      </c>
      <c r="BC135" s="21">
        <v>9.3744611999999972</v>
      </c>
      <c r="BD135" s="51" t="str">
        <f t="shared" si="8"/>
        <v/>
      </c>
      <c r="BE135" s="51">
        <f t="shared" si="11"/>
        <v>3737.3282851599001</v>
      </c>
    </row>
    <row r="136" spans="1:57" ht="30" customHeight="1" x14ac:dyDescent="0.25">
      <c r="A136" s="50" t="str">
        <f>IF(C136=C135,"",COUNTIF($A$7:A135,"&gt;0")+1)</f>
        <v/>
      </c>
      <c r="B136" s="3" t="s">
        <v>189</v>
      </c>
      <c r="C136" s="7" t="s">
        <v>66</v>
      </c>
      <c r="D136" s="3" t="s">
        <v>67</v>
      </c>
      <c r="E136" s="46" t="str">
        <f t="shared" si="6"/>
        <v/>
      </c>
      <c r="F136" s="47" t="str">
        <f t="shared" si="7"/>
        <v/>
      </c>
      <c r="G136" s="47" t="s">
        <v>369</v>
      </c>
      <c r="H136" s="41" t="s">
        <v>6</v>
      </c>
      <c r="I136" s="20" t="s">
        <v>294</v>
      </c>
      <c r="J136" s="21">
        <v>34.965000000000003</v>
      </c>
      <c r="K136" s="22" t="s">
        <v>4</v>
      </c>
      <c r="L136" s="21">
        <v>11.6</v>
      </c>
      <c r="M136" s="22" t="s">
        <v>179</v>
      </c>
      <c r="N136" s="21">
        <v>0</v>
      </c>
      <c r="O136" s="22" t="s">
        <v>175</v>
      </c>
      <c r="P136" s="23">
        <v>0</v>
      </c>
      <c r="Q136" s="22" t="s">
        <v>176</v>
      </c>
      <c r="R136" s="23">
        <v>100</v>
      </c>
      <c r="S136" s="22" t="s">
        <v>177</v>
      </c>
      <c r="T136" s="23">
        <v>100</v>
      </c>
      <c r="U136" s="22" t="s">
        <v>177</v>
      </c>
      <c r="V136" s="23">
        <v>100</v>
      </c>
      <c r="W136" s="22" t="s">
        <v>177</v>
      </c>
      <c r="X136" s="23">
        <v>0</v>
      </c>
      <c r="Y136" s="22" t="s">
        <v>177</v>
      </c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1">
        <v>0</v>
      </c>
      <c r="AZ136" s="21">
        <v>0</v>
      </c>
      <c r="BA136" s="21">
        <v>0</v>
      </c>
      <c r="BB136" s="21">
        <v>0</v>
      </c>
      <c r="BC136" s="21">
        <v>0.40559400000000007</v>
      </c>
      <c r="BD136" s="51" t="str">
        <f t="shared" si="8"/>
        <v/>
      </c>
      <c r="BE136" s="51">
        <f t="shared" si="11"/>
        <v>3737.3282851599001</v>
      </c>
    </row>
    <row r="137" spans="1:57" ht="30" customHeight="1" x14ac:dyDescent="0.25">
      <c r="A137" s="50" t="str">
        <f>IF(C137=C136,"",COUNTIF($A$7:A136,"&gt;0")+1)</f>
        <v/>
      </c>
      <c r="B137" s="3" t="s">
        <v>189</v>
      </c>
      <c r="C137" s="7" t="s">
        <v>66</v>
      </c>
      <c r="D137" s="3" t="s">
        <v>67</v>
      </c>
      <c r="E137" s="46" t="str">
        <f t="shared" ref="E137:E200" si="12">IF(BD137="","",IF(BD137&lt;50000,"A",IF(BD137&lt;500000,"B",IF(BD137&gt;500000,"C"))))</f>
        <v/>
      </c>
      <c r="F137" s="47" t="str">
        <f t="shared" ref="F137:F200" si="13">IF(BD137&lt;25000,"TAIP","")</f>
        <v/>
      </c>
      <c r="G137" s="47" t="s">
        <v>369</v>
      </c>
      <c r="H137" s="41" t="s">
        <v>6</v>
      </c>
      <c r="I137" s="20" t="s">
        <v>295</v>
      </c>
      <c r="J137" s="21">
        <v>0</v>
      </c>
      <c r="K137" s="22" t="s">
        <v>4</v>
      </c>
      <c r="L137" s="21">
        <v>11.6</v>
      </c>
      <c r="M137" s="22" t="s">
        <v>179</v>
      </c>
      <c r="N137" s="21">
        <v>0</v>
      </c>
      <c r="O137" s="22" t="s">
        <v>175</v>
      </c>
      <c r="P137" s="23">
        <v>0</v>
      </c>
      <c r="Q137" s="24" t="s">
        <v>176</v>
      </c>
      <c r="R137" s="23">
        <v>100</v>
      </c>
      <c r="S137" s="22" t="s">
        <v>177</v>
      </c>
      <c r="T137" s="23">
        <v>100</v>
      </c>
      <c r="U137" s="22" t="s">
        <v>177</v>
      </c>
      <c r="V137" s="23">
        <v>100</v>
      </c>
      <c r="W137" s="22" t="s">
        <v>177</v>
      </c>
      <c r="X137" s="23">
        <v>0</v>
      </c>
      <c r="Y137" s="22" t="s">
        <v>177</v>
      </c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1">
        <v>0</v>
      </c>
      <c r="AZ137" s="21">
        <v>0</v>
      </c>
      <c r="BA137" s="21">
        <v>0</v>
      </c>
      <c r="BB137" s="21">
        <v>0</v>
      </c>
      <c r="BC137" s="21">
        <v>0</v>
      </c>
      <c r="BD137" s="51" t="str">
        <f t="shared" si="8"/>
        <v/>
      </c>
      <c r="BE137" s="51">
        <f t="shared" si="11"/>
        <v>3737.3282851599001</v>
      </c>
    </row>
    <row r="138" spans="1:57" ht="30" customHeight="1" x14ac:dyDescent="0.25">
      <c r="A138" s="50" t="str">
        <f>IF(C138=C137,"",COUNTIF($A$7:A137,"&gt;0")+1)</f>
        <v/>
      </c>
      <c r="B138" s="3" t="s">
        <v>189</v>
      </c>
      <c r="C138" s="7" t="s">
        <v>66</v>
      </c>
      <c r="D138" s="3" t="s">
        <v>67</v>
      </c>
      <c r="E138" s="46" t="str">
        <f t="shared" si="12"/>
        <v/>
      </c>
      <c r="F138" s="47" t="str">
        <f t="shared" si="13"/>
        <v/>
      </c>
      <c r="G138" s="47" t="s">
        <v>369</v>
      </c>
      <c r="H138" s="41" t="s">
        <v>6</v>
      </c>
      <c r="I138" s="20" t="s">
        <v>296</v>
      </c>
      <c r="J138" s="21">
        <v>25.97</v>
      </c>
      <c r="K138" s="22" t="s">
        <v>4</v>
      </c>
      <c r="L138" s="21">
        <v>11.6</v>
      </c>
      <c r="M138" s="22" t="s">
        <v>179</v>
      </c>
      <c r="N138" s="21">
        <v>0</v>
      </c>
      <c r="O138" s="22" t="s">
        <v>175</v>
      </c>
      <c r="P138" s="23">
        <v>0</v>
      </c>
      <c r="Q138" s="24" t="s">
        <v>176</v>
      </c>
      <c r="R138" s="23">
        <v>100</v>
      </c>
      <c r="S138" s="22" t="s">
        <v>177</v>
      </c>
      <c r="T138" s="23">
        <v>100</v>
      </c>
      <c r="U138" s="22" t="s">
        <v>177</v>
      </c>
      <c r="V138" s="23">
        <v>100</v>
      </c>
      <c r="W138" s="22" t="s">
        <v>177</v>
      </c>
      <c r="X138" s="23">
        <v>0</v>
      </c>
      <c r="Y138" s="22" t="s">
        <v>177</v>
      </c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1">
        <v>0</v>
      </c>
      <c r="AZ138" s="21">
        <v>0</v>
      </c>
      <c r="BA138" s="21">
        <v>0</v>
      </c>
      <c r="BB138" s="21">
        <v>0</v>
      </c>
      <c r="BC138" s="21">
        <v>0.30125199999999996</v>
      </c>
      <c r="BD138" s="51" t="str">
        <f t="shared" ref="BD138:BD201" si="14">IF(D138=D137,"",BE138)</f>
        <v/>
      </c>
      <c r="BE138" s="51">
        <f t="shared" si="11"/>
        <v>3737.3282851599001</v>
      </c>
    </row>
    <row r="139" spans="1:57" ht="30" customHeight="1" x14ac:dyDescent="0.25">
      <c r="A139" s="50" t="str">
        <f>IF(C139=C138,"",COUNTIF($A$7:A138,"&gt;0")+1)</f>
        <v/>
      </c>
      <c r="B139" s="3" t="s">
        <v>189</v>
      </c>
      <c r="C139" s="7" t="s">
        <v>66</v>
      </c>
      <c r="D139" s="3" t="s">
        <v>67</v>
      </c>
      <c r="E139" s="46" t="str">
        <f t="shared" si="12"/>
        <v/>
      </c>
      <c r="F139" s="47" t="str">
        <f t="shared" si="13"/>
        <v/>
      </c>
      <c r="G139" s="47" t="s">
        <v>369</v>
      </c>
      <c r="H139" s="41" t="s">
        <v>6</v>
      </c>
      <c r="I139" s="20" t="s">
        <v>297</v>
      </c>
      <c r="J139" s="21">
        <v>0</v>
      </c>
      <c r="K139" s="22" t="s">
        <v>4</v>
      </c>
      <c r="L139" s="21">
        <v>11.6</v>
      </c>
      <c r="M139" s="22" t="s">
        <v>179</v>
      </c>
      <c r="N139" s="21">
        <v>0</v>
      </c>
      <c r="O139" s="22" t="s">
        <v>175</v>
      </c>
      <c r="P139" s="23">
        <v>0</v>
      </c>
      <c r="Q139" s="24" t="s">
        <v>176</v>
      </c>
      <c r="R139" s="23">
        <v>100</v>
      </c>
      <c r="S139" s="22" t="s">
        <v>177</v>
      </c>
      <c r="T139" s="23">
        <v>100</v>
      </c>
      <c r="U139" s="22" t="s">
        <v>177</v>
      </c>
      <c r="V139" s="23">
        <v>100</v>
      </c>
      <c r="W139" s="22" t="s">
        <v>177</v>
      </c>
      <c r="X139" s="23">
        <v>0</v>
      </c>
      <c r="Y139" s="22" t="s">
        <v>177</v>
      </c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1">
        <v>0</v>
      </c>
      <c r="AZ139" s="21">
        <v>0</v>
      </c>
      <c r="BA139" s="21">
        <v>0</v>
      </c>
      <c r="BB139" s="21">
        <v>0</v>
      </c>
      <c r="BC139" s="21">
        <v>0</v>
      </c>
      <c r="BD139" s="51" t="str">
        <f t="shared" si="14"/>
        <v/>
      </c>
      <c r="BE139" s="51">
        <f t="shared" si="11"/>
        <v>3737.3282851599001</v>
      </c>
    </row>
    <row r="140" spans="1:57" ht="30" customHeight="1" x14ac:dyDescent="0.25">
      <c r="A140" s="50" t="str">
        <f>IF(C140=C139,"",COUNTIF($A$7:A139,"&gt;0")+1)</f>
        <v/>
      </c>
      <c r="B140" s="3" t="s">
        <v>189</v>
      </c>
      <c r="C140" s="7" t="s">
        <v>66</v>
      </c>
      <c r="D140" s="3" t="s">
        <v>67</v>
      </c>
      <c r="E140" s="46" t="str">
        <f t="shared" si="12"/>
        <v/>
      </c>
      <c r="F140" s="47" t="str">
        <f t="shared" si="13"/>
        <v/>
      </c>
      <c r="G140" s="47" t="s">
        <v>369</v>
      </c>
      <c r="H140" s="41" t="s">
        <v>6</v>
      </c>
      <c r="I140" s="20" t="s">
        <v>298</v>
      </c>
      <c r="J140" s="21">
        <v>168.779</v>
      </c>
      <c r="K140" s="22" t="s">
        <v>4</v>
      </c>
      <c r="L140" s="21">
        <v>15.6</v>
      </c>
      <c r="M140" s="22" t="s">
        <v>179</v>
      </c>
      <c r="N140" s="21">
        <v>0</v>
      </c>
      <c r="O140" s="22" t="s">
        <v>175</v>
      </c>
      <c r="P140" s="23">
        <v>0</v>
      </c>
      <c r="Q140" s="24" t="s">
        <v>176</v>
      </c>
      <c r="R140" s="23">
        <v>100</v>
      </c>
      <c r="S140" s="22" t="s">
        <v>177</v>
      </c>
      <c r="T140" s="23">
        <v>100</v>
      </c>
      <c r="U140" s="22" t="s">
        <v>177</v>
      </c>
      <c r="V140" s="23">
        <v>100</v>
      </c>
      <c r="W140" s="22" t="s">
        <v>177</v>
      </c>
      <c r="X140" s="23">
        <v>0</v>
      </c>
      <c r="Y140" s="22" t="s">
        <v>177</v>
      </c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1">
        <v>0</v>
      </c>
      <c r="AZ140" s="21">
        <v>0</v>
      </c>
      <c r="BA140" s="21">
        <v>0</v>
      </c>
      <c r="BB140" s="21">
        <v>0</v>
      </c>
      <c r="BC140" s="21">
        <v>2.6329523999999997</v>
      </c>
      <c r="BD140" s="51" t="str">
        <f t="shared" si="14"/>
        <v/>
      </c>
      <c r="BE140" s="51">
        <f t="shared" si="11"/>
        <v>3737.3282851599001</v>
      </c>
    </row>
    <row r="141" spans="1:57" ht="30" customHeight="1" x14ac:dyDescent="0.25">
      <c r="A141" s="50" t="str">
        <f>IF(C141=C140,"",COUNTIF($A$7:A140,"&gt;0")+1)</f>
        <v/>
      </c>
      <c r="B141" s="3" t="s">
        <v>189</v>
      </c>
      <c r="C141" s="7" t="s">
        <v>66</v>
      </c>
      <c r="D141" s="3" t="s">
        <v>67</v>
      </c>
      <c r="E141" s="46" t="str">
        <f t="shared" si="12"/>
        <v/>
      </c>
      <c r="F141" s="47" t="str">
        <f t="shared" si="13"/>
        <v/>
      </c>
      <c r="G141" s="47" t="s">
        <v>369</v>
      </c>
      <c r="H141" s="41" t="s">
        <v>6</v>
      </c>
      <c r="I141" s="20" t="s">
        <v>299</v>
      </c>
      <c r="J141" s="21">
        <v>0</v>
      </c>
      <c r="K141" s="22" t="s">
        <v>4</v>
      </c>
      <c r="L141" s="21">
        <v>33.49</v>
      </c>
      <c r="M141" s="22" t="s">
        <v>179</v>
      </c>
      <c r="N141" s="21">
        <v>55.23</v>
      </c>
      <c r="O141" s="22" t="s">
        <v>175</v>
      </c>
      <c r="P141" s="23">
        <v>0</v>
      </c>
      <c r="Q141" s="22" t="s">
        <v>176</v>
      </c>
      <c r="R141" s="23">
        <v>100</v>
      </c>
      <c r="S141" s="22" t="s">
        <v>177</v>
      </c>
      <c r="T141" s="23">
        <v>100</v>
      </c>
      <c r="U141" s="22" t="s">
        <v>177</v>
      </c>
      <c r="V141" s="23">
        <v>0</v>
      </c>
      <c r="W141" s="22" t="s">
        <v>177</v>
      </c>
      <c r="X141" s="23">
        <v>0</v>
      </c>
      <c r="Y141" s="22" t="s">
        <v>177</v>
      </c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1">
        <v>0</v>
      </c>
      <c r="AZ141" s="21">
        <v>0</v>
      </c>
      <c r="BA141" s="21">
        <v>0</v>
      </c>
      <c r="BB141" s="21">
        <v>0</v>
      </c>
      <c r="BC141" s="21">
        <v>0</v>
      </c>
      <c r="BD141" s="51" t="str">
        <f t="shared" si="14"/>
        <v/>
      </c>
      <c r="BE141" s="51">
        <f t="shared" si="11"/>
        <v>3737.3282851599001</v>
      </c>
    </row>
    <row r="142" spans="1:57" ht="30" customHeight="1" x14ac:dyDescent="0.25">
      <c r="A142" s="50">
        <f>IF(C142=C141,"",COUNTIF($A$7:A141,"&gt;0")+1)</f>
        <v>39</v>
      </c>
      <c r="B142" s="3" t="s">
        <v>189</v>
      </c>
      <c r="C142" s="7" t="s">
        <v>68</v>
      </c>
      <c r="D142" s="3" t="s">
        <v>69</v>
      </c>
      <c r="E142" s="46" t="str">
        <f t="shared" si="12"/>
        <v>A</v>
      </c>
      <c r="F142" s="47" t="str">
        <f t="shared" si="13"/>
        <v>TAIP</v>
      </c>
      <c r="G142" s="47" t="s">
        <v>369</v>
      </c>
      <c r="H142" s="41" t="s">
        <v>6</v>
      </c>
      <c r="I142" s="20" t="s">
        <v>172</v>
      </c>
      <c r="J142" s="21">
        <v>72.721999999999994</v>
      </c>
      <c r="K142" s="22" t="s">
        <v>173</v>
      </c>
      <c r="L142" s="21">
        <v>33.49</v>
      </c>
      <c r="M142" s="22" t="s">
        <v>174</v>
      </c>
      <c r="N142" s="21">
        <v>55.23</v>
      </c>
      <c r="O142" s="22" t="s">
        <v>175</v>
      </c>
      <c r="P142" s="23">
        <v>0</v>
      </c>
      <c r="Q142" s="24" t="s">
        <v>176</v>
      </c>
      <c r="R142" s="23">
        <v>100</v>
      </c>
      <c r="S142" s="22" t="s">
        <v>177</v>
      </c>
      <c r="T142" s="23">
        <v>100</v>
      </c>
      <c r="U142" s="22" t="s">
        <v>177</v>
      </c>
      <c r="V142" s="23">
        <v>0</v>
      </c>
      <c r="W142" s="22" t="s">
        <v>177</v>
      </c>
      <c r="X142" s="23">
        <v>0</v>
      </c>
      <c r="Y142" s="22" t="s">
        <v>177</v>
      </c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1">
        <v>134.51044364939997</v>
      </c>
      <c r="AZ142" s="21">
        <v>0</v>
      </c>
      <c r="BA142" s="21">
        <v>0</v>
      </c>
      <c r="BB142" s="21">
        <v>2.43545978</v>
      </c>
      <c r="BC142" s="21">
        <v>0</v>
      </c>
      <c r="BD142" s="51">
        <f t="shared" si="14"/>
        <v>134.51044364939997</v>
      </c>
      <c r="BE142" s="51">
        <f t="shared" si="11"/>
        <v>134.51044364939997</v>
      </c>
    </row>
    <row r="143" spans="1:57" ht="30" customHeight="1" x14ac:dyDescent="0.25">
      <c r="A143" s="50" t="str">
        <f>IF(C143=C142,"",COUNTIF($A$7:A142,"&gt;0")+1)</f>
        <v/>
      </c>
      <c r="B143" s="3" t="s">
        <v>189</v>
      </c>
      <c r="C143" s="6" t="s">
        <v>68</v>
      </c>
      <c r="D143" s="2" t="s">
        <v>69</v>
      </c>
      <c r="E143" s="46" t="str">
        <f t="shared" si="12"/>
        <v/>
      </c>
      <c r="F143" s="47" t="str">
        <f t="shared" si="13"/>
        <v/>
      </c>
      <c r="G143" s="47" t="s">
        <v>368</v>
      </c>
      <c r="H143" s="41" t="s">
        <v>6</v>
      </c>
      <c r="I143" s="20" t="s">
        <v>223</v>
      </c>
      <c r="J143" s="21">
        <v>0</v>
      </c>
      <c r="K143" s="22" t="s">
        <v>4</v>
      </c>
      <c r="L143" s="21">
        <v>38.1</v>
      </c>
      <c r="M143" s="22" t="s">
        <v>179</v>
      </c>
      <c r="N143" s="21">
        <v>73.3</v>
      </c>
      <c r="O143" s="22" t="s">
        <v>175</v>
      </c>
      <c r="P143" s="23">
        <v>0</v>
      </c>
      <c r="Q143" s="24" t="s">
        <v>176</v>
      </c>
      <c r="R143" s="23">
        <v>100</v>
      </c>
      <c r="S143" s="22" t="s">
        <v>177</v>
      </c>
      <c r="T143" s="23">
        <v>100</v>
      </c>
      <c r="U143" s="22" t="s">
        <v>177</v>
      </c>
      <c r="V143" s="23">
        <v>0</v>
      </c>
      <c r="W143" s="22" t="s">
        <v>177</v>
      </c>
      <c r="X143" s="23">
        <v>0</v>
      </c>
      <c r="Y143" s="22" t="s">
        <v>177</v>
      </c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1">
        <v>0</v>
      </c>
      <c r="AZ143" s="21">
        <v>0</v>
      </c>
      <c r="BA143" s="21">
        <v>0</v>
      </c>
      <c r="BB143" s="21">
        <v>0</v>
      </c>
      <c r="BC143" s="21">
        <v>0</v>
      </c>
      <c r="BD143" s="51" t="str">
        <f t="shared" si="14"/>
        <v/>
      </c>
      <c r="BE143" s="51">
        <f t="shared" si="11"/>
        <v>134.51044364939997</v>
      </c>
    </row>
    <row r="144" spans="1:57" ht="30" customHeight="1" x14ac:dyDescent="0.25">
      <c r="A144" s="50">
        <f>IF(C144=C143,"",COUNTIF($A$7:A143,"&gt;0")+1)</f>
        <v>40</v>
      </c>
      <c r="B144" s="3" t="s">
        <v>189</v>
      </c>
      <c r="C144" s="6" t="s">
        <v>70</v>
      </c>
      <c r="D144" s="2" t="s">
        <v>71</v>
      </c>
      <c r="E144" s="46" t="str">
        <f t="shared" si="12"/>
        <v>A</v>
      </c>
      <c r="F144" s="47" t="str">
        <f t="shared" si="13"/>
        <v>TAIP</v>
      </c>
      <c r="G144" s="47" t="s">
        <v>368</v>
      </c>
      <c r="H144" s="41" t="s">
        <v>254</v>
      </c>
      <c r="I144" s="20" t="s">
        <v>306</v>
      </c>
      <c r="J144" s="21">
        <v>12055.55</v>
      </c>
      <c r="K144" s="22" t="s">
        <v>4</v>
      </c>
      <c r="L144" s="21">
        <v>0</v>
      </c>
      <c r="M144" s="22" t="s">
        <v>176</v>
      </c>
      <c r="N144" s="21">
        <v>3.313E-2</v>
      </c>
      <c r="O144" s="22" t="s">
        <v>184</v>
      </c>
      <c r="P144" s="23">
        <v>0</v>
      </c>
      <c r="Q144" s="24" t="s">
        <v>176</v>
      </c>
      <c r="R144" s="23">
        <v>100</v>
      </c>
      <c r="S144" s="22" t="s">
        <v>177</v>
      </c>
      <c r="T144" s="23">
        <v>100</v>
      </c>
      <c r="U144" s="22" t="s">
        <v>177</v>
      </c>
      <c r="V144" s="23">
        <v>0</v>
      </c>
      <c r="W144" s="22" t="s">
        <v>177</v>
      </c>
      <c r="X144" s="23">
        <v>0</v>
      </c>
      <c r="Y144" s="22" t="s">
        <v>177</v>
      </c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1">
        <v>399.40037149999995</v>
      </c>
      <c r="AZ144" s="21">
        <v>0</v>
      </c>
      <c r="BA144" s="21">
        <v>0</v>
      </c>
      <c r="BB144" s="21">
        <v>0</v>
      </c>
      <c r="BC144" s="21">
        <v>0</v>
      </c>
      <c r="BD144" s="51">
        <f t="shared" si="14"/>
        <v>700.90967699999987</v>
      </c>
      <c r="BE144" s="51">
        <f t="shared" si="11"/>
        <v>700.90967699999987</v>
      </c>
    </row>
    <row r="145" spans="1:58" ht="30" customHeight="1" x14ac:dyDescent="0.25">
      <c r="A145" s="50" t="str">
        <f>IF(C145=C144,"",COUNTIF($A$7:A144,"&gt;0")+1)</f>
        <v/>
      </c>
      <c r="B145" s="3" t="s">
        <v>189</v>
      </c>
      <c r="C145" s="7" t="s">
        <v>70</v>
      </c>
      <c r="D145" s="3" t="s">
        <v>71</v>
      </c>
      <c r="E145" s="46" t="str">
        <f t="shared" si="12"/>
        <v/>
      </c>
      <c r="F145" s="47" t="str">
        <f t="shared" si="13"/>
        <v/>
      </c>
      <c r="G145" s="47" t="s">
        <v>366</v>
      </c>
      <c r="H145" s="41" t="s">
        <v>254</v>
      </c>
      <c r="I145" s="20" t="s">
        <v>307</v>
      </c>
      <c r="J145" s="21">
        <v>12055.55</v>
      </c>
      <c r="K145" s="22" t="s">
        <v>4</v>
      </c>
      <c r="L145" s="21">
        <v>0</v>
      </c>
      <c r="M145" s="22" t="s">
        <v>176</v>
      </c>
      <c r="N145" s="21">
        <v>2.5010000000000001E-2</v>
      </c>
      <c r="O145" s="22" t="s">
        <v>184</v>
      </c>
      <c r="P145" s="23">
        <v>0</v>
      </c>
      <c r="Q145" s="24" t="s">
        <v>176</v>
      </c>
      <c r="R145" s="23">
        <v>100</v>
      </c>
      <c r="S145" s="22" t="s">
        <v>177</v>
      </c>
      <c r="T145" s="23">
        <v>100</v>
      </c>
      <c r="U145" s="22" t="s">
        <v>177</v>
      </c>
      <c r="V145" s="23">
        <v>0</v>
      </c>
      <c r="W145" s="22" t="s">
        <v>177</v>
      </c>
      <c r="X145" s="23">
        <v>0</v>
      </c>
      <c r="Y145" s="22" t="s">
        <v>177</v>
      </c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1">
        <v>301.50930549999998</v>
      </c>
      <c r="AZ145" s="21">
        <v>0</v>
      </c>
      <c r="BA145" s="21">
        <v>0</v>
      </c>
      <c r="BB145" s="21">
        <v>0</v>
      </c>
      <c r="BC145" s="21">
        <v>0</v>
      </c>
      <c r="BD145" s="51" t="str">
        <f t="shared" si="14"/>
        <v/>
      </c>
      <c r="BE145" s="51">
        <f t="shared" si="11"/>
        <v>700.90967699999987</v>
      </c>
    </row>
    <row r="146" spans="1:58" ht="30" customHeight="1" x14ac:dyDescent="0.25">
      <c r="A146" s="50" t="str">
        <f>IF(C146=C145,"",COUNTIF($A$7:A145,"&gt;0")+1)</f>
        <v/>
      </c>
      <c r="B146" s="3" t="s">
        <v>189</v>
      </c>
      <c r="C146" s="7" t="s">
        <v>70</v>
      </c>
      <c r="D146" s="3" t="s">
        <v>71</v>
      </c>
      <c r="E146" s="46" t="str">
        <f t="shared" si="12"/>
        <v/>
      </c>
      <c r="F146" s="47" t="str">
        <f t="shared" si="13"/>
        <v/>
      </c>
      <c r="G146" s="47" t="s">
        <v>366</v>
      </c>
      <c r="H146" s="41" t="s">
        <v>6</v>
      </c>
      <c r="I146" s="20" t="s">
        <v>218</v>
      </c>
      <c r="J146" s="21">
        <v>2690.06</v>
      </c>
      <c r="K146" s="22" t="s">
        <v>4</v>
      </c>
      <c r="L146" s="21">
        <v>10.199999999999999</v>
      </c>
      <c r="M146" s="22" t="s">
        <v>179</v>
      </c>
      <c r="N146" s="21">
        <v>0</v>
      </c>
      <c r="O146" s="22" t="s">
        <v>175</v>
      </c>
      <c r="P146" s="23">
        <v>0</v>
      </c>
      <c r="Q146" s="24" t="s">
        <v>176</v>
      </c>
      <c r="R146" s="23">
        <v>100</v>
      </c>
      <c r="S146" s="22" t="s">
        <v>177</v>
      </c>
      <c r="T146" s="23">
        <v>100</v>
      </c>
      <c r="U146" s="22" t="s">
        <v>177</v>
      </c>
      <c r="V146" s="23">
        <v>0</v>
      </c>
      <c r="W146" s="22" t="s">
        <v>177</v>
      </c>
      <c r="X146" s="23">
        <v>0</v>
      </c>
      <c r="Y146" s="22" t="s">
        <v>177</v>
      </c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1">
        <v>0</v>
      </c>
      <c r="AZ146" s="21">
        <v>0</v>
      </c>
      <c r="BA146" s="21">
        <v>0</v>
      </c>
      <c r="BB146" s="21">
        <v>27.438611999999999</v>
      </c>
      <c r="BC146" s="21">
        <v>0</v>
      </c>
      <c r="BD146" s="51" t="str">
        <f t="shared" si="14"/>
        <v/>
      </c>
      <c r="BE146" s="51">
        <f t="shared" si="11"/>
        <v>700.90967699999987</v>
      </c>
    </row>
    <row r="147" spans="1:58" ht="30" customHeight="1" x14ac:dyDescent="0.25">
      <c r="A147" s="50" t="str">
        <f>IF(C147=C146,"",COUNTIF($A$7:A146,"&gt;0")+1)</f>
        <v/>
      </c>
      <c r="B147" s="3" t="s">
        <v>189</v>
      </c>
      <c r="C147" s="7" t="s">
        <v>70</v>
      </c>
      <c r="D147" s="3" t="s">
        <v>71</v>
      </c>
      <c r="E147" s="46" t="str">
        <f t="shared" si="12"/>
        <v/>
      </c>
      <c r="F147" s="47" t="str">
        <f t="shared" si="13"/>
        <v/>
      </c>
      <c r="G147" s="47" t="s">
        <v>369</v>
      </c>
      <c r="H147" s="41" t="s">
        <v>6</v>
      </c>
      <c r="I147" s="20" t="s">
        <v>225</v>
      </c>
      <c r="J147" s="21">
        <v>0</v>
      </c>
      <c r="K147" s="22" t="s">
        <v>4</v>
      </c>
      <c r="L147" s="21">
        <v>11.72</v>
      </c>
      <c r="M147" s="22" t="s">
        <v>179</v>
      </c>
      <c r="N147" s="21">
        <v>104.34</v>
      </c>
      <c r="O147" s="22" t="s">
        <v>175</v>
      </c>
      <c r="P147" s="23">
        <v>0</v>
      </c>
      <c r="Q147" s="22" t="s">
        <v>176</v>
      </c>
      <c r="R147" s="23">
        <v>100</v>
      </c>
      <c r="S147" s="22" t="s">
        <v>177</v>
      </c>
      <c r="T147" s="23">
        <v>100</v>
      </c>
      <c r="U147" s="22" t="s">
        <v>177</v>
      </c>
      <c r="V147" s="23">
        <v>0</v>
      </c>
      <c r="W147" s="22" t="s">
        <v>177</v>
      </c>
      <c r="X147" s="23">
        <v>0</v>
      </c>
      <c r="Y147" s="22" t="s">
        <v>177</v>
      </c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1">
        <v>0</v>
      </c>
      <c r="AZ147" s="21">
        <v>0</v>
      </c>
      <c r="BA147" s="21">
        <v>0</v>
      </c>
      <c r="BB147" s="21">
        <v>0</v>
      </c>
      <c r="BC147" s="21">
        <v>0</v>
      </c>
      <c r="BD147" s="51" t="str">
        <f t="shared" si="14"/>
        <v/>
      </c>
      <c r="BE147" s="51">
        <f t="shared" si="11"/>
        <v>700.90967699999987</v>
      </c>
    </row>
    <row r="148" spans="1:58" ht="30" customHeight="1" x14ac:dyDescent="0.25">
      <c r="A148" s="50" t="str">
        <f>IF(C148=C147,"",COUNTIF($A$7:A147,"&gt;0")+1)</f>
        <v/>
      </c>
      <c r="B148" s="3" t="s">
        <v>189</v>
      </c>
      <c r="C148" s="7" t="s">
        <v>70</v>
      </c>
      <c r="D148" s="3" t="s">
        <v>71</v>
      </c>
      <c r="E148" s="46" t="str">
        <f t="shared" si="12"/>
        <v/>
      </c>
      <c r="F148" s="47" t="str">
        <f t="shared" si="13"/>
        <v/>
      </c>
      <c r="G148" s="47" t="s">
        <v>369</v>
      </c>
      <c r="H148" s="41" t="s">
        <v>6</v>
      </c>
      <c r="I148" s="20" t="s">
        <v>308</v>
      </c>
      <c r="J148" s="21">
        <v>0</v>
      </c>
      <c r="K148" s="22" t="s">
        <v>4</v>
      </c>
      <c r="L148" s="21">
        <v>11.6</v>
      </c>
      <c r="M148" s="22" t="s">
        <v>179</v>
      </c>
      <c r="N148" s="21">
        <v>0</v>
      </c>
      <c r="O148" s="22" t="s">
        <v>175</v>
      </c>
      <c r="P148" s="23">
        <v>0</v>
      </c>
      <c r="Q148" s="24" t="s">
        <v>176</v>
      </c>
      <c r="R148" s="23">
        <v>100</v>
      </c>
      <c r="S148" s="22" t="s">
        <v>177</v>
      </c>
      <c r="T148" s="23">
        <v>100</v>
      </c>
      <c r="U148" s="22" t="s">
        <v>177</v>
      </c>
      <c r="V148" s="23">
        <v>0</v>
      </c>
      <c r="W148" s="22" t="s">
        <v>177</v>
      </c>
      <c r="X148" s="23">
        <v>0</v>
      </c>
      <c r="Y148" s="22" t="s">
        <v>177</v>
      </c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1">
        <v>0</v>
      </c>
      <c r="AZ148" s="21">
        <v>0</v>
      </c>
      <c r="BA148" s="21">
        <v>0</v>
      </c>
      <c r="BB148" s="21">
        <v>0</v>
      </c>
      <c r="BC148" s="21">
        <v>0</v>
      </c>
      <c r="BD148" s="51" t="str">
        <f t="shared" si="14"/>
        <v/>
      </c>
      <c r="BE148" s="51">
        <f t="shared" si="11"/>
        <v>700.90967699999987</v>
      </c>
    </row>
    <row r="149" spans="1:58" ht="30" customHeight="1" x14ac:dyDescent="0.25">
      <c r="A149" s="50" t="str">
        <f>IF(C149=C148,"",COUNTIF($A$7:A148,"&gt;0")+1)</f>
        <v/>
      </c>
      <c r="B149" s="3" t="s">
        <v>189</v>
      </c>
      <c r="C149" s="7" t="s">
        <v>70</v>
      </c>
      <c r="D149" s="3" t="s">
        <v>71</v>
      </c>
      <c r="E149" s="46" t="str">
        <f t="shared" si="12"/>
        <v/>
      </c>
      <c r="F149" s="47" t="str">
        <f t="shared" si="13"/>
        <v/>
      </c>
      <c r="G149" s="47" t="s">
        <v>369</v>
      </c>
      <c r="H149" s="41" t="s">
        <v>6</v>
      </c>
      <c r="I149" s="20" t="s">
        <v>309</v>
      </c>
      <c r="J149" s="21">
        <v>2075</v>
      </c>
      <c r="K149" s="22" t="s">
        <v>4</v>
      </c>
      <c r="L149" s="21">
        <v>8.1999999999999993</v>
      </c>
      <c r="M149" s="22" t="s">
        <v>179</v>
      </c>
      <c r="N149" s="21">
        <v>0</v>
      </c>
      <c r="O149" s="22" t="s">
        <v>175</v>
      </c>
      <c r="P149" s="23">
        <v>0</v>
      </c>
      <c r="Q149" s="24" t="s">
        <v>176</v>
      </c>
      <c r="R149" s="23">
        <v>100</v>
      </c>
      <c r="S149" s="22" t="s">
        <v>177</v>
      </c>
      <c r="T149" s="23">
        <v>100</v>
      </c>
      <c r="U149" s="22" t="s">
        <v>177</v>
      </c>
      <c r="V149" s="23">
        <v>0</v>
      </c>
      <c r="W149" s="22" t="s">
        <v>177</v>
      </c>
      <c r="X149" s="23">
        <v>0</v>
      </c>
      <c r="Y149" s="22" t="s">
        <v>177</v>
      </c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1">
        <v>0</v>
      </c>
      <c r="AZ149" s="21">
        <v>0</v>
      </c>
      <c r="BA149" s="21">
        <v>0</v>
      </c>
      <c r="BB149" s="21">
        <v>17.015000000000001</v>
      </c>
      <c r="BC149" s="21">
        <v>0</v>
      </c>
      <c r="BD149" s="51" t="str">
        <f t="shared" si="14"/>
        <v/>
      </c>
      <c r="BE149" s="51">
        <f t="shared" si="11"/>
        <v>700.90967699999987</v>
      </c>
    </row>
    <row r="150" spans="1:58" ht="30" customHeight="1" x14ac:dyDescent="0.25">
      <c r="A150" s="50">
        <f>IF(C150=C149,"",COUNTIF($A$7:A149,"&gt;0")+1)</f>
        <v>41</v>
      </c>
      <c r="B150" s="3" t="s">
        <v>189</v>
      </c>
      <c r="C150" s="7" t="s">
        <v>72</v>
      </c>
      <c r="D150" s="3" t="s">
        <v>73</v>
      </c>
      <c r="E150" s="46" t="str">
        <f t="shared" si="12"/>
        <v>A</v>
      </c>
      <c r="F150" s="47" t="str">
        <f t="shared" si="13"/>
        <v>TAIP</v>
      </c>
      <c r="G150" s="47" t="s">
        <v>369</v>
      </c>
      <c r="H150" s="41" t="s">
        <v>6</v>
      </c>
      <c r="I150" s="20" t="s">
        <v>172</v>
      </c>
      <c r="J150" s="21">
        <v>0</v>
      </c>
      <c r="K150" s="22" t="s">
        <v>173</v>
      </c>
      <c r="L150" s="21">
        <v>33.75</v>
      </c>
      <c r="M150" s="22" t="s">
        <v>174</v>
      </c>
      <c r="N150" s="21">
        <v>55.17</v>
      </c>
      <c r="O150" s="22" t="s">
        <v>175</v>
      </c>
      <c r="P150" s="23">
        <v>0</v>
      </c>
      <c r="Q150" s="22" t="s">
        <v>176</v>
      </c>
      <c r="R150" s="23">
        <v>100</v>
      </c>
      <c r="S150" s="22" t="s">
        <v>177</v>
      </c>
      <c r="T150" s="23">
        <v>100</v>
      </c>
      <c r="U150" s="22" t="s">
        <v>177</v>
      </c>
      <c r="V150" s="23">
        <v>0</v>
      </c>
      <c r="W150" s="22" t="s">
        <v>177</v>
      </c>
      <c r="X150" s="23">
        <v>0</v>
      </c>
      <c r="Y150" s="22" t="s">
        <v>177</v>
      </c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1">
        <v>0</v>
      </c>
      <c r="AZ150" s="21">
        <v>0</v>
      </c>
      <c r="BA150" s="21">
        <v>0</v>
      </c>
      <c r="BB150" s="21">
        <v>0</v>
      </c>
      <c r="BC150" s="21">
        <v>0</v>
      </c>
      <c r="BD150" s="51">
        <f t="shared" si="14"/>
        <v>0</v>
      </c>
      <c r="BE150" s="51">
        <f t="shared" si="11"/>
        <v>0</v>
      </c>
    </row>
    <row r="151" spans="1:58" ht="30" customHeight="1" x14ac:dyDescent="0.25">
      <c r="A151" s="50">
        <f>IF(C151=C150,"",COUNTIF($A$7:A150,"&gt;0")+1)</f>
        <v>42</v>
      </c>
      <c r="B151" s="3" t="s">
        <v>189</v>
      </c>
      <c r="C151" s="6" t="s">
        <v>74</v>
      </c>
      <c r="D151" s="2" t="s">
        <v>75</v>
      </c>
      <c r="E151" s="46" t="str">
        <f t="shared" si="12"/>
        <v>B</v>
      </c>
      <c r="F151" s="47" t="str">
        <f t="shared" si="13"/>
        <v/>
      </c>
      <c r="G151" s="47" t="s">
        <v>374</v>
      </c>
      <c r="H151" s="41" t="s">
        <v>6</v>
      </c>
      <c r="I151" s="20" t="s">
        <v>172</v>
      </c>
      <c r="J151" s="21">
        <v>55523.894</v>
      </c>
      <c r="K151" s="22" t="s">
        <v>173</v>
      </c>
      <c r="L151" s="21">
        <v>36.288699999999999</v>
      </c>
      <c r="M151" s="22" t="s">
        <v>174</v>
      </c>
      <c r="N151" s="21">
        <v>55.218200000000003</v>
      </c>
      <c r="O151" s="22" t="s">
        <v>175</v>
      </c>
      <c r="P151" s="23">
        <v>0</v>
      </c>
      <c r="Q151" s="24" t="s">
        <v>176</v>
      </c>
      <c r="R151" s="23">
        <v>100</v>
      </c>
      <c r="S151" s="22" t="s">
        <v>177</v>
      </c>
      <c r="T151" s="23">
        <v>100</v>
      </c>
      <c r="U151" s="22" t="s">
        <v>177</v>
      </c>
      <c r="V151" s="23">
        <v>0</v>
      </c>
      <c r="W151" s="22" t="s">
        <v>177</v>
      </c>
      <c r="X151" s="23">
        <v>0</v>
      </c>
      <c r="Y151" s="22" t="s">
        <v>177</v>
      </c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1">
        <v>111258.59525408456</v>
      </c>
      <c r="AZ151" s="21">
        <v>0</v>
      </c>
      <c r="BA151" s="21">
        <v>0</v>
      </c>
      <c r="BB151" s="21">
        <v>2014.8899321977999</v>
      </c>
      <c r="BC151" s="21">
        <v>0</v>
      </c>
      <c r="BD151" s="51">
        <f t="shared" si="14"/>
        <v>127680.59593694856</v>
      </c>
      <c r="BE151" s="51">
        <f t="shared" ref="BE151:BE182" si="15">SUMIF(D:D,D151,AY:AY)</f>
        <v>127680.59593694856</v>
      </c>
    </row>
    <row r="152" spans="1:58" s="55" customFormat="1" ht="30" customHeight="1" x14ac:dyDescent="0.25">
      <c r="A152" s="50" t="str">
        <f>IF(C152=C151,"",COUNTIF($A$7:A151,"&gt;0")+1)</f>
        <v/>
      </c>
      <c r="B152" s="3" t="s">
        <v>189</v>
      </c>
      <c r="C152" s="7" t="s">
        <v>74</v>
      </c>
      <c r="D152" s="3" t="s">
        <v>75</v>
      </c>
      <c r="E152" s="46" t="str">
        <f t="shared" si="12"/>
        <v/>
      </c>
      <c r="F152" s="47" t="str">
        <f t="shared" si="13"/>
        <v/>
      </c>
      <c r="G152" s="47" t="s">
        <v>368</v>
      </c>
      <c r="H152" s="41" t="s">
        <v>6</v>
      </c>
      <c r="I152" s="20" t="s">
        <v>219</v>
      </c>
      <c r="J152" s="21">
        <v>5282.6690000000008</v>
      </c>
      <c r="K152" s="22" t="s">
        <v>4</v>
      </c>
      <c r="L152" s="21">
        <v>40.06</v>
      </c>
      <c r="M152" s="22" t="s">
        <v>179</v>
      </c>
      <c r="N152" s="21">
        <v>77.599999999999994</v>
      </c>
      <c r="O152" s="22" t="s">
        <v>175</v>
      </c>
      <c r="P152" s="23">
        <v>0</v>
      </c>
      <c r="Q152" s="24" t="s">
        <v>176</v>
      </c>
      <c r="R152" s="23">
        <v>100</v>
      </c>
      <c r="S152" s="22" t="s">
        <v>177</v>
      </c>
      <c r="T152" s="23">
        <v>100</v>
      </c>
      <c r="U152" s="22" t="s">
        <v>177</v>
      </c>
      <c r="V152" s="23">
        <v>0</v>
      </c>
      <c r="W152" s="22" t="s">
        <v>177</v>
      </c>
      <c r="X152" s="23">
        <v>0</v>
      </c>
      <c r="Y152" s="22" t="s">
        <v>177</v>
      </c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1">
        <v>16422.000682864003</v>
      </c>
      <c r="AZ152" s="21">
        <v>0</v>
      </c>
      <c r="BA152" s="21">
        <v>0</v>
      </c>
      <c r="BB152" s="21">
        <v>211.62372014000005</v>
      </c>
      <c r="BC152" s="21">
        <v>0</v>
      </c>
      <c r="BD152" s="56" t="str">
        <f t="shared" si="14"/>
        <v/>
      </c>
      <c r="BE152" s="56">
        <f t="shared" si="15"/>
        <v>127680.59593694856</v>
      </c>
      <c r="BF152" s="14"/>
    </row>
    <row r="153" spans="1:58" s="55" customFormat="1" ht="30" customHeight="1" x14ac:dyDescent="0.25">
      <c r="A153" s="50">
        <f>IF(C153=C152,"",COUNTIF($A$7:A152,"&gt;0")+1)</f>
        <v>43</v>
      </c>
      <c r="B153" s="3" t="s">
        <v>189</v>
      </c>
      <c r="C153" s="7" t="s">
        <v>76</v>
      </c>
      <c r="D153" s="3" t="s">
        <v>77</v>
      </c>
      <c r="E153" s="46" t="str">
        <f t="shared" si="12"/>
        <v>A</v>
      </c>
      <c r="F153" s="47" t="str">
        <f t="shared" si="13"/>
        <v>TAIP</v>
      </c>
      <c r="G153" s="47" t="s">
        <v>368</v>
      </c>
      <c r="H153" s="41" t="s">
        <v>6</v>
      </c>
      <c r="I153" s="20" t="s">
        <v>172</v>
      </c>
      <c r="J153" s="21">
        <v>6077.4359999999997</v>
      </c>
      <c r="K153" s="22" t="s">
        <v>173</v>
      </c>
      <c r="L153" s="21">
        <v>33.49</v>
      </c>
      <c r="M153" s="22" t="s">
        <v>174</v>
      </c>
      <c r="N153" s="21">
        <v>55.23</v>
      </c>
      <c r="O153" s="22" t="s">
        <v>175</v>
      </c>
      <c r="P153" s="23">
        <v>0</v>
      </c>
      <c r="Q153" s="24" t="s">
        <v>176</v>
      </c>
      <c r="R153" s="23">
        <v>100</v>
      </c>
      <c r="S153" s="22" t="s">
        <v>177</v>
      </c>
      <c r="T153" s="23">
        <v>100</v>
      </c>
      <c r="U153" s="22" t="s">
        <v>177</v>
      </c>
      <c r="V153" s="23">
        <v>0</v>
      </c>
      <c r="W153" s="22" t="s">
        <v>177</v>
      </c>
      <c r="X153" s="23">
        <v>0</v>
      </c>
      <c r="Y153" s="22" t="s">
        <v>177</v>
      </c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1">
        <v>11241.145906477197</v>
      </c>
      <c r="AZ153" s="21">
        <v>0</v>
      </c>
      <c r="BA153" s="21">
        <v>0</v>
      </c>
      <c r="BB153" s="21">
        <v>203.53333164</v>
      </c>
      <c r="BC153" s="21">
        <v>0</v>
      </c>
      <c r="BD153" s="56">
        <f t="shared" si="14"/>
        <v>14029.782546477196</v>
      </c>
      <c r="BE153" s="56">
        <f t="shared" si="15"/>
        <v>14029.782546477196</v>
      </c>
      <c r="BF153" s="14"/>
    </row>
    <row r="154" spans="1:58" ht="30" customHeight="1" x14ac:dyDescent="0.25">
      <c r="A154" s="50" t="str">
        <f>IF(C154=C153,"",COUNTIF($A$7:A153,"&gt;0")+1)</f>
        <v/>
      </c>
      <c r="B154" s="3" t="s">
        <v>189</v>
      </c>
      <c r="C154" s="6" t="s">
        <v>76</v>
      </c>
      <c r="D154" s="2" t="s">
        <v>77</v>
      </c>
      <c r="E154" s="46" t="str">
        <f t="shared" si="12"/>
        <v/>
      </c>
      <c r="F154" s="47" t="str">
        <f t="shared" si="13"/>
        <v/>
      </c>
      <c r="G154" s="47" t="s">
        <v>369</v>
      </c>
      <c r="H154" s="41" t="s">
        <v>254</v>
      </c>
      <c r="I154" s="20" t="s">
        <v>272</v>
      </c>
      <c r="J154" s="21">
        <v>2918.28</v>
      </c>
      <c r="K154" s="22" t="s">
        <v>4</v>
      </c>
      <c r="L154" s="21">
        <v>0</v>
      </c>
      <c r="M154" s="22" t="s">
        <v>176</v>
      </c>
      <c r="N154" s="21">
        <v>0.41499999999999998</v>
      </c>
      <c r="O154" s="22" t="s">
        <v>184</v>
      </c>
      <c r="P154" s="23">
        <v>0</v>
      </c>
      <c r="Q154" s="24" t="s">
        <v>176</v>
      </c>
      <c r="R154" s="23">
        <v>100</v>
      </c>
      <c r="S154" s="22" t="s">
        <v>177</v>
      </c>
      <c r="T154" s="23">
        <v>100</v>
      </c>
      <c r="U154" s="22" t="s">
        <v>177</v>
      </c>
      <c r="V154" s="23">
        <v>0</v>
      </c>
      <c r="W154" s="22" t="s">
        <v>177</v>
      </c>
      <c r="X154" s="23">
        <v>0</v>
      </c>
      <c r="Y154" s="22" t="s">
        <v>177</v>
      </c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1">
        <v>1211.0862</v>
      </c>
      <c r="AZ154" s="21">
        <v>0</v>
      </c>
      <c r="BA154" s="21">
        <v>0</v>
      </c>
      <c r="BB154" s="21">
        <v>0</v>
      </c>
      <c r="BC154" s="21">
        <v>0</v>
      </c>
      <c r="BD154" s="51" t="str">
        <f t="shared" si="14"/>
        <v/>
      </c>
      <c r="BE154" s="51">
        <f t="shared" si="15"/>
        <v>14029.782546477196</v>
      </c>
    </row>
    <row r="155" spans="1:58" ht="30" customHeight="1" x14ac:dyDescent="0.25">
      <c r="A155" s="50" t="str">
        <f>IF(C155=C154,"",COUNTIF($A$7:A154,"&gt;0")+1)</f>
        <v/>
      </c>
      <c r="B155" s="3" t="s">
        <v>189</v>
      </c>
      <c r="C155" s="6" t="s">
        <v>76</v>
      </c>
      <c r="D155" s="2" t="s">
        <v>77</v>
      </c>
      <c r="E155" s="46" t="str">
        <f t="shared" si="12"/>
        <v/>
      </c>
      <c r="F155" s="47" t="str">
        <f t="shared" si="13"/>
        <v/>
      </c>
      <c r="G155" s="47" t="s">
        <v>375</v>
      </c>
      <c r="H155" s="41" t="s">
        <v>254</v>
      </c>
      <c r="I155" s="20" t="s">
        <v>273</v>
      </c>
      <c r="J155" s="21">
        <v>1965.76</v>
      </c>
      <c r="K155" s="22" t="s">
        <v>4</v>
      </c>
      <c r="L155" s="21">
        <v>0</v>
      </c>
      <c r="M155" s="22" t="s">
        <v>176</v>
      </c>
      <c r="N155" s="21">
        <v>0.44</v>
      </c>
      <c r="O155" s="22" t="s">
        <v>184</v>
      </c>
      <c r="P155" s="23">
        <v>0</v>
      </c>
      <c r="Q155" s="24" t="s">
        <v>176</v>
      </c>
      <c r="R155" s="23">
        <v>100</v>
      </c>
      <c r="S155" s="22" t="s">
        <v>177</v>
      </c>
      <c r="T155" s="23">
        <v>100</v>
      </c>
      <c r="U155" s="22" t="s">
        <v>177</v>
      </c>
      <c r="V155" s="23">
        <v>0</v>
      </c>
      <c r="W155" s="22" t="s">
        <v>177</v>
      </c>
      <c r="X155" s="23">
        <v>0</v>
      </c>
      <c r="Y155" s="22" t="s">
        <v>177</v>
      </c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1">
        <v>864.93439999999998</v>
      </c>
      <c r="AZ155" s="21">
        <v>0</v>
      </c>
      <c r="BA155" s="21">
        <v>0</v>
      </c>
      <c r="BB155" s="21">
        <v>0</v>
      </c>
      <c r="BC155" s="21">
        <v>0</v>
      </c>
      <c r="BD155" s="51" t="str">
        <f t="shared" si="14"/>
        <v/>
      </c>
      <c r="BE155" s="51">
        <f t="shared" si="15"/>
        <v>14029.782546477196</v>
      </c>
    </row>
    <row r="156" spans="1:58" ht="30" customHeight="1" x14ac:dyDescent="0.25">
      <c r="A156" s="50" t="str">
        <f>IF(C156=C155,"",COUNTIF($A$7:A155,"&gt;0")+1)</f>
        <v/>
      </c>
      <c r="B156" s="3" t="s">
        <v>189</v>
      </c>
      <c r="C156" s="6" t="s">
        <v>76</v>
      </c>
      <c r="D156" s="2" t="s">
        <v>77</v>
      </c>
      <c r="E156" s="46" t="str">
        <f t="shared" si="12"/>
        <v/>
      </c>
      <c r="F156" s="47" t="str">
        <f t="shared" si="13"/>
        <v/>
      </c>
      <c r="G156" s="47" t="s">
        <v>375</v>
      </c>
      <c r="H156" s="41" t="s">
        <v>254</v>
      </c>
      <c r="I156" s="20" t="s">
        <v>274</v>
      </c>
      <c r="J156" s="21">
        <v>1018.98</v>
      </c>
      <c r="K156" s="22" t="s">
        <v>4</v>
      </c>
      <c r="L156" s="21">
        <v>0</v>
      </c>
      <c r="M156" s="22" t="s">
        <v>176</v>
      </c>
      <c r="N156" s="21">
        <v>0.52200000000000002</v>
      </c>
      <c r="O156" s="22" t="s">
        <v>184</v>
      </c>
      <c r="P156" s="23">
        <v>0</v>
      </c>
      <c r="Q156" s="24" t="s">
        <v>176</v>
      </c>
      <c r="R156" s="23">
        <v>100</v>
      </c>
      <c r="S156" s="22" t="s">
        <v>177</v>
      </c>
      <c r="T156" s="23">
        <v>100</v>
      </c>
      <c r="U156" s="22" t="s">
        <v>177</v>
      </c>
      <c r="V156" s="23">
        <v>0</v>
      </c>
      <c r="W156" s="22" t="s">
        <v>177</v>
      </c>
      <c r="X156" s="23">
        <v>0</v>
      </c>
      <c r="Y156" s="22" t="s">
        <v>177</v>
      </c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1">
        <v>531.90755999999999</v>
      </c>
      <c r="AZ156" s="21">
        <v>0</v>
      </c>
      <c r="BA156" s="21">
        <v>0</v>
      </c>
      <c r="BB156" s="21">
        <v>0</v>
      </c>
      <c r="BC156" s="21">
        <v>0</v>
      </c>
      <c r="BD156" s="51" t="str">
        <f t="shared" si="14"/>
        <v/>
      </c>
      <c r="BE156" s="51">
        <f t="shared" si="15"/>
        <v>14029.782546477196</v>
      </c>
    </row>
    <row r="157" spans="1:58" ht="30" customHeight="1" x14ac:dyDescent="0.25">
      <c r="A157" s="50" t="str">
        <f>IF(C157=C156,"",COUNTIF($A$7:A156,"&gt;0")+1)</f>
        <v/>
      </c>
      <c r="B157" s="3" t="s">
        <v>189</v>
      </c>
      <c r="C157" s="6" t="s">
        <v>76</v>
      </c>
      <c r="D157" s="2" t="s">
        <v>77</v>
      </c>
      <c r="E157" s="46" t="str">
        <f t="shared" si="12"/>
        <v/>
      </c>
      <c r="F157" s="47" t="str">
        <f t="shared" si="13"/>
        <v/>
      </c>
      <c r="G157" s="47" t="s">
        <v>375</v>
      </c>
      <c r="H157" s="41" t="s">
        <v>254</v>
      </c>
      <c r="I157" s="20" t="s">
        <v>275</v>
      </c>
      <c r="J157" s="21">
        <v>49.32</v>
      </c>
      <c r="K157" s="22" t="s">
        <v>4</v>
      </c>
      <c r="L157" s="21">
        <v>0</v>
      </c>
      <c r="M157" s="22" t="s">
        <v>176</v>
      </c>
      <c r="N157" s="21">
        <v>3.6640000000000001</v>
      </c>
      <c r="O157" s="22" t="s">
        <v>184</v>
      </c>
      <c r="P157" s="23">
        <v>0</v>
      </c>
      <c r="Q157" s="24" t="s">
        <v>176</v>
      </c>
      <c r="R157" s="23">
        <v>100</v>
      </c>
      <c r="S157" s="22" t="s">
        <v>177</v>
      </c>
      <c r="T157" s="23">
        <v>100</v>
      </c>
      <c r="U157" s="22" t="s">
        <v>177</v>
      </c>
      <c r="V157" s="23">
        <v>0</v>
      </c>
      <c r="W157" s="22" t="s">
        <v>177</v>
      </c>
      <c r="X157" s="23">
        <v>0</v>
      </c>
      <c r="Y157" s="22" t="s">
        <v>177</v>
      </c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1">
        <v>180.70848000000001</v>
      </c>
      <c r="AZ157" s="21">
        <v>0</v>
      </c>
      <c r="BA157" s="21">
        <v>0</v>
      </c>
      <c r="BB157" s="21">
        <v>0</v>
      </c>
      <c r="BC157" s="21">
        <v>0</v>
      </c>
      <c r="BD157" s="51" t="str">
        <f t="shared" si="14"/>
        <v/>
      </c>
      <c r="BE157" s="51">
        <f t="shared" si="15"/>
        <v>14029.782546477196</v>
      </c>
    </row>
    <row r="158" spans="1:58" ht="30" customHeight="1" x14ac:dyDescent="0.25">
      <c r="A158" s="50">
        <f>IF(C158=C157,"",COUNTIF($A$7:A157,"&gt;0")+1)</f>
        <v>44</v>
      </c>
      <c r="B158" s="3" t="s">
        <v>190</v>
      </c>
      <c r="C158" s="6" t="s">
        <v>78</v>
      </c>
      <c r="D158" s="2" t="s">
        <v>79</v>
      </c>
      <c r="E158" s="46" t="str">
        <f t="shared" si="12"/>
        <v>A</v>
      </c>
      <c r="F158" s="47" t="str">
        <f t="shared" si="13"/>
        <v>TAIP</v>
      </c>
      <c r="G158" s="47" t="s">
        <v>375</v>
      </c>
      <c r="H158" s="41" t="s">
        <v>6</v>
      </c>
      <c r="I158" s="20" t="s">
        <v>172</v>
      </c>
      <c r="J158" s="21">
        <v>2685.0189999999998</v>
      </c>
      <c r="K158" s="22" t="s">
        <v>4</v>
      </c>
      <c r="L158" s="21">
        <v>33.49</v>
      </c>
      <c r="M158" s="22" t="s">
        <v>179</v>
      </c>
      <c r="N158" s="21">
        <v>55.23</v>
      </c>
      <c r="O158" s="22" t="s">
        <v>175</v>
      </c>
      <c r="P158" s="23">
        <v>0</v>
      </c>
      <c r="Q158" s="24" t="s">
        <v>176</v>
      </c>
      <c r="R158" s="23">
        <v>100</v>
      </c>
      <c r="S158" s="22" t="s">
        <v>177</v>
      </c>
      <c r="T158" s="23">
        <v>100</v>
      </c>
      <c r="U158" s="22" t="s">
        <v>177</v>
      </c>
      <c r="V158" s="23">
        <v>0</v>
      </c>
      <c r="W158" s="22" t="s">
        <v>177</v>
      </c>
      <c r="X158" s="23">
        <v>0</v>
      </c>
      <c r="Y158" s="22" t="s">
        <v>177</v>
      </c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1">
        <v>4966.3526429012991</v>
      </c>
      <c r="AZ158" s="21">
        <v>0</v>
      </c>
      <c r="BA158" s="21">
        <v>0</v>
      </c>
      <c r="BB158" s="21">
        <v>89.921286309999999</v>
      </c>
      <c r="BC158" s="21">
        <v>0</v>
      </c>
      <c r="BD158" s="51">
        <f t="shared" si="14"/>
        <v>4966.3526429012991</v>
      </c>
      <c r="BE158" s="51">
        <f t="shared" si="15"/>
        <v>4966.3526429012991</v>
      </c>
    </row>
    <row r="159" spans="1:58" ht="30" customHeight="1" x14ac:dyDescent="0.25">
      <c r="A159" s="50">
        <f>IF(C159=C158,"",COUNTIF($A$7:A158,"&gt;0")+1)</f>
        <v>45</v>
      </c>
      <c r="B159" s="3" t="s">
        <v>190</v>
      </c>
      <c r="C159" s="6" t="s">
        <v>354</v>
      </c>
      <c r="D159" s="2" t="s">
        <v>80</v>
      </c>
      <c r="E159" s="46" t="str">
        <f t="shared" si="12"/>
        <v>A</v>
      </c>
      <c r="F159" s="47" t="str">
        <f t="shared" si="13"/>
        <v>TAIP</v>
      </c>
      <c r="G159" s="47" t="s">
        <v>368</v>
      </c>
      <c r="H159" s="41" t="s">
        <v>6</v>
      </c>
      <c r="I159" s="20" t="s">
        <v>172</v>
      </c>
      <c r="J159" s="21">
        <v>1609.0160000000001</v>
      </c>
      <c r="K159" s="22" t="s">
        <v>173</v>
      </c>
      <c r="L159" s="21">
        <v>33.49</v>
      </c>
      <c r="M159" s="22" t="s">
        <v>174</v>
      </c>
      <c r="N159" s="21">
        <v>55.23</v>
      </c>
      <c r="O159" s="22" t="s">
        <v>175</v>
      </c>
      <c r="P159" s="23">
        <v>0</v>
      </c>
      <c r="Q159" s="24" t="s">
        <v>176</v>
      </c>
      <c r="R159" s="23">
        <v>100</v>
      </c>
      <c r="S159" s="22" t="s">
        <v>177</v>
      </c>
      <c r="T159" s="23">
        <v>100</v>
      </c>
      <c r="U159" s="22" t="s">
        <v>177</v>
      </c>
      <c r="V159" s="23">
        <v>0</v>
      </c>
      <c r="W159" s="22" t="s">
        <v>177</v>
      </c>
      <c r="X159" s="23">
        <v>0</v>
      </c>
      <c r="Y159" s="22" t="s">
        <v>177</v>
      </c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1">
        <v>2976.1207887431997</v>
      </c>
      <c r="AZ159" s="21">
        <v>0</v>
      </c>
      <c r="BA159" s="21">
        <v>0</v>
      </c>
      <c r="BB159" s="21">
        <v>53.885945840000005</v>
      </c>
      <c r="BC159" s="21">
        <v>0</v>
      </c>
      <c r="BD159" s="51">
        <f t="shared" si="14"/>
        <v>2976.1207887431997</v>
      </c>
      <c r="BE159" s="51">
        <f t="shared" si="15"/>
        <v>2976.1207887431997</v>
      </c>
    </row>
    <row r="160" spans="1:58" ht="30" customHeight="1" x14ac:dyDescent="0.25">
      <c r="A160" s="50" t="str">
        <f>IF(C160=C159,"",COUNTIF($A$7:A159,"&gt;0")+1)</f>
        <v/>
      </c>
      <c r="B160" s="3" t="s">
        <v>190</v>
      </c>
      <c r="C160" s="7" t="s">
        <v>354</v>
      </c>
      <c r="D160" s="3" t="s">
        <v>80</v>
      </c>
      <c r="E160" s="46" t="str">
        <f t="shared" si="12"/>
        <v/>
      </c>
      <c r="F160" s="47" t="str">
        <f t="shared" si="13"/>
        <v/>
      </c>
      <c r="G160" s="47" t="s">
        <v>368</v>
      </c>
      <c r="H160" s="41" t="s">
        <v>6</v>
      </c>
      <c r="I160" s="20" t="s">
        <v>219</v>
      </c>
      <c r="J160" s="21">
        <v>0</v>
      </c>
      <c r="K160" s="22" t="s">
        <v>4</v>
      </c>
      <c r="L160" s="21">
        <v>40.06</v>
      </c>
      <c r="M160" s="22" t="s">
        <v>179</v>
      </c>
      <c r="N160" s="21">
        <v>77.599999999999994</v>
      </c>
      <c r="O160" s="22" t="s">
        <v>175</v>
      </c>
      <c r="P160" s="23">
        <v>0</v>
      </c>
      <c r="Q160" s="24" t="s">
        <v>176</v>
      </c>
      <c r="R160" s="23">
        <v>100</v>
      </c>
      <c r="S160" s="22" t="s">
        <v>177</v>
      </c>
      <c r="T160" s="23">
        <v>100</v>
      </c>
      <c r="U160" s="22" t="s">
        <v>177</v>
      </c>
      <c r="V160" s="23">
        <v>0</v>
      </c>
      <c r="W160" s="22" t="s">
        <v>177</v>
      </c>
      <c r="X160" s="23">
        <v>0</v>
      </c>
      <c r="Y160" s="22" t="s">
        <v>177</v>
      </c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1">
        <v>0</v>
      </c>
      <c r="AZ160" s="21">
        <v>0</v>
      </c>
      <c r="BA160" s="21">
        <v>0</v>
      </c>
      <c r="BB160" s="21">
        <v>0</v>
      </c>
      <c r="BC160" s="21">
        <v>0</v>
      </c>
      <c r="BD160" s="51" t="str">
        <f t="shared" si="14"/>
        <v/>
      </c>
      <c r="BE160" s="51">
        <f t="shared" si="15"/>
        <v>2976.1207887431997</v>
      </c>
    </row>
    <row r="161" spans="1:57" ht="30" customHeight="1" x14ac:dyDescent="0.25">
      <c r="A161" s="50" t="str">
        <f>IF(C161=C160,"",COUNTIF($A$7:A160,"&gt;0")+1)</f>
        <v/>
      </c>
      <c r="B161" s="3" t="s">
        <v>190</v>
      </c>
      <c r="C161" s="7" t="s">
        <v>354</v>
      </c>
      <c r="D161" s="3" t="s">
        <v>80</v>
      </c>
      <c r="E161" s="46" t="str">
        <f t="shared" si="12"/>
        <v/>
      </c>
      <c r="F161" s="47" t="str">
        <f t="shared" si="13"/>
        <v/>
      </c>
      <c r="G161" s="47" t="s">
        <v>368</v>
      </c>
      <c r="H161" s="41" t="s">
        <v>6</v>
      </c>
      <c r="I161" s="20" t="s">
        <v>218</v>
      </c>
      <c r="J161" s="21">
        <v>34965.178999999996</v>
      </c>
      <c r="K161" s="22" t="s">
        <v>4</v>
      </c>
      <c r="L161" s="21">
        <v>15.6</v>
      </c>
      <c r="M161" s="22" t="s">
        <v>179</v>
      </c>
      <c r="N161" s="21">
        <v>109.9</v>
      </c>
      <c r="O161" s="22" t="s">
        <v>175</v>
      </c>
      <c r="P161" s="23">
        <v>0</v>
      </c>
      <c r="Q161" s="24" t="s">
        <v>176</v>
      </c>
      <c r="R161" s="23">
        <v>100</v>
      </c>
      <c r="S161" s="22" t="s">
        <v>177</v>
      </c>
      <c r="T161" s="23">
        <v>100</v>
      </c>
      <c r="U161" s="22" t="s">
        <v>177</v>
      </c>
      <c r="V161" s="23">
        <v>100</v>
      </c>
      <c r="W161" s="22" t="s">
        <v>177</v>
      </c>
      <c r="X161" s="23">
        <v>0</v>
      </c>
      <c r="Y161" s="22" t="s">
        <v>177</v>
      </c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1">
        <v>0</v>
      </c>
      <c r="AZ161" s="21">
        <v>59945.701484759993</v>
      </c>
      <c r="BA161" s="21">
        <v>0</v>
      </c>
      <c r="BB161" s="21">
        <v>0</v>
      </c>
      <c r="BC161" s="21">
        <v>545.45679239999993</v>
      </c>
      <c r="BD161" s="51" t="str">
        <f t="shared" si="14"/>
        <v/>
      </c>
      <c r="BE161" s="51">
        <f t="shared" si="15"/>
        <v>2976.1207887431997</v>
      </c>
    </row>
    <row r="162" spans="1:57" ht="30" customHeight="1" x14ac:dyDescent="0.25">
      <c r="A162" s="50">
        <f>IF(C162=C161,"",COUNTIF($A$7:A161,"&gt;0")+1)</f>
        <v>46</v>
      </c>
      <c r="B162" s="3" t="s">
        <v>190</v>
      </c>
      <c r="C162" s="7" t="s">
        <v>81</v>
      </c>
      <c r="D162" s="3" t="s">
        <v>82</v>
      </c>
      <c r="E162" s="46" t="str">
        <f t="shared" si="12"/>
        <v>A</v>
      </c>
      <c r="F162" s="47" t="str">
        <f t="shared" si="13"/>
        <v>TAIP</v>
      </c>
      <c r="G162" s="47" t="s">
        <v>368</v>
      </c>
      <c r="H162" s="41" t="s">
        <v>6</v>
      </c>
      <c r="I162" s="20" t="s">
        <v>172</v>
      </c>
      <c r="J162" s="21">
        <v>7744.4359999999997</v>
      </c>
      <c r="K162" s="22" t="s">
        <v>173</v>
      </c>
      <c r="L162" s="21">
        <v>36</v>
      </c>
      <c r="M162" s="22" t="s">
        <v>174</v>
      </c>
      <c r="N162" s="21">
        <v>56.11</v>
      </c>
      <c r="O162" s="22" t="s">
        <v>175</v>
      </c>
      <c r="P162" s="23">
        <v>0</v>
      </c>
      <c r="Q162" s="22" t="s">
        <v>176</v>
      </c>
      <c r="R162" s="23">
        <v>100</v>
      </c>
      <c r="S162" s="22" t="s">
        <v>177</v>
      </c>
      <c r="T162" s="23">
        <v>100</v>
      </c>
      <c r="U162" s="22" t="s">
        <v>177</v>
      </c>
      <c r="V162" s="23">
        <v>0</v>
      </c>
      <c r="W162" s="22" t="s">
        <v>177</v>
      </c>
      <c r="X162" s="23">
        <v>0</v>
      </c>
      <c r="Y162" s="22" t="s">
        <v>177</v>
      </c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1">
        <v>15643.450942559999</v>
      </c>
      <c r="AZ162" s="21">
        <v>0</v>
      </c>
      <c r="BA162" s="21">
        <v>0</v>
      </c>
      <c r="BB162" s="21">
        <v>278.79969599999998</v>
      </c>
      <c r="BC162" s="21">
        <v>0</v>
      </c>
      <c r="BD162" s="51">
        <f t="shared" si="14"/>
        <v>16586.439979568</v>
      </c>
      <c r="BE162" s="51">
        <f t="shared" si="15"/>
        <v>16586.439979568</v>
      </c>
    </row>
    <row r="163" spans="1:57" ht="30" customHeight="1" x14ac:dyDescent="0.25">
      <c r="A163" s="50" t="str">
        <f>IF(C163=C162,"",COUNTIF($A$7:A162,"&gt;0")+1)</f>
        <v/>
      </c>
      <c r="B163" s="3" t="s">
        <v>190</v>
      </c>
      <c r="C163" s="6" t="s">
        <v>81</v>
      </c>
      <c r="D163" s="2" t="s">
        <v>82</v>
      </c>
      <c r="E163" s="46" t="str">
        <f t="shared" si="12"/>
        <v/>
      </c>
      <c r="F163" s="47" t="str">
        <f t="shared" si="13"/>
        <v/>
      </c>
      <c r="G163" s="47" t="s">
        <v>368</v>
      </c>
      <c r="H163" s="41" t="s">
        <v>6</v>
      </c>
      <c r="I163" s="20" t="s">
        <v>219</v>
      </c>
      <c r="J163" s="21">
        <v>303.34300000000007</v>
      </c>
      <c r="K163" s="22" t="s">
        <v>4</v>
      </c>
      <c r="L163" s="21">
        <v>40.06</v>
      </c>
      <c r="M163" s="22" t="s">
        <v>179</v>
      </c>
      <c r="N163" s="21">
        <v>77.599999999999994</v>
      </c>
      <c r="O163" s="22" t="s">
        <v>175</v>
      </c>
      <c r="P163" s="23">
        <v>0</v>
      </c>
      <c r="Q163" s="24" t="s">
        <v>176</v>
      </c>
      <c r="R163" s="23">
        <v>100</v>
      </c>
      <c r="S163" s="22" t="s">
        <v>177</v>
      </c>
      <c r="T163" s="23">
        <v>100</v>
      </c>
      <c r="U163" s="22" t="s">
        <v>177</v>
      </c>
      <c r="V163" s="23">
        <v>0</v>
      </c>
      <c r="W163" s="22" t="s">
        <v>177</v>
      </c>
      <c r="X163" s="23">
        <v>0</v>
      </c>
      <c r="Y163" s="22" t="s">
        <v>177</v>
      </c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1">
        <v>942.9890370080002</v>
      </c>
      <c r="AZ163" s="21">
        <v>0</v>
      </c>
      <c r="BA163" s="21">
        <v>0</v>
      </c>
      <c r="BB163" s="21">
        <v>12.151920580000004</v>
      </c>
      <c r="BC163" s="21">
        <v>0</v>
      </c>
      <c r="BD163" s="51" t="str">
        <f t="shared" si="14"/>
        <v/>
      </c>
      <c r="BE163" s="51">
        <f t="shared" si="15"/>
        <v>16586.439979568</v>
      </c>
    </row>
    <row r="164" spans="1:57" ht="30" customHeight="1" x14ac:dyDescent="0.25">
      <c r="A164" s="50">
        <f>IF(C164=C163,"",COUNTIF($A$7:A163,"&gt;0")+1)</f>
        <v>47</v>
      </c>
      <c r="B164" s="3" t="s">
        <v>190</v>
      </c>
      <c r="C164" s="6" t="s">
        <v>355</v>
      </c>
      <c r="D164" s="2" t="s">
        <v>83</v>
      </c>
      <c r="E164" s="46" t="str">
        <f t="shared" si="12"/>
        <v>A</v>
      </c>
      <c r="F164" s="47" t="str">
        <f t="shared" si="13"/>
        <v>TAIP</v>
      </c>
      <c r="G164" s="47" t="s">
        <v>368</v>
      </c>
      <c r="H164" s="41" t="s">
        <v>6</v>
      </c>
      <c r="I164" s="20" t="s">
        <v>172</v>
      </c>
      <c r="J164" s="21">
        <v>4744.3370000000004</v>
      </c>
      <c r="K164" s="22" t="s">
        <v>173</v>
      </c>
      <c r="L164" s="21">
        <v>35.78</v>
      </c>
      <c r="M164" s="22" t="s">
        <v>174</v>
      </c>
      <c r="N164" s="21">
        <v>56.03</v>
      </c>
      <c r="O164" s="22" t="s">
        <v>175</v>
      </c>
      <c r="P164" s="23">
        <v>0</v>
      </c>
      <c r="Q164" s="24" t="s">
        <v>176</v>
      </c>
      <c r="R164" s="23">
        <v>100</v>
      </c>
      <c r="S164" s="22" t="s">
        <v>177</v>
      </c>
      <c r="T164" s="23">
        <v>100</v>
      </c>
      <c r="U164" s="22" t="s">
        <v>177</v>
      </c>
      <c r="V164" s="23">
        <v>0</v>
      </c>
      <c r="W164" s="22" t="s">
        <v>177</v>
      </c>
      <c r="X164" s="23">
        <v>0</v>
      </c>
      <c r="Y164" s="22" t="s">
        <v>177</v>
      </c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1">
        <v>9511.2257314958024</v>
      </c>
      <c r="AZ164" s="21">
        <v>0</v>
      </c>
      <c r="BA164" s="21">
        <v>0</v>
      </c>
      <c r="BB164" s="21">
        <v>169.75237786</v>
      </c>
      <c r="BC164" s="21">
        <v>0</v>
      </c>
      <c r="BD164" s="51">
        <f t="shared" si="14"/>
        <v>9511.2257314958024</v>
      </c>
      <c r="BE164" s="51">
        <f t="shared" si="15"/>
        <v>9511.2257314958024</v>
      </c>
    </row>
    <row r="165" spans="1:57" ht="30" customHeight="1" x14ac:dyDescent="0.25">
      <c r="A165" s="50" t="str">
        <f>IF(C165=C164,"",COUNTIF($A$7:A164,"&gt;0")+1)</f>
        <v/>
      </c>
      <c r="B165" s="3" t="s">
        <v>190</v>
      </c>
      <c r="C165" s="7" t="s">
        <v>355</v>
      </c>
      <c r="D165" s="3" t="s">
        <v>83</v>
      </c>
      <c r="E165" s="46" t="str">
        <f t="shared" si="12"/>
        <v/>
      </c>
      <c r="F165" s="47" t="str">
        <f t="shared" si="13"/>
        <v/>
      </c>
      <c r="G165" s="47" t="s">
        <v>368</v>
      </c>
      <c r="H165" s="41" t="s">
        <v>6</v>
      </c>
      <c r="I165" s="20" t="s">
        <v>219</v>
      </c>
      <c r="J165" s="21">
        <v>0</v>
      </c>
      <c r="K165" s="22" t="s">
        <v>4</v>
      </c>
      <c r="L165" s="21">
        <v>40.06</v>
      </c>
      <c r="M165" s="22" t="s">
        <v>179</v>
      </c>
      <c r="N165" s="21">
        <v>77.599999999999994</v>
      </c>
      <c r="O165" s="22" t="s">
        <v>175</v>
      </c>
      <c r="P165" s="23">
        <v>0</v>
      </c>
      <c r="Q165" s="24" t="s">
        <v>176</v>
      </c>
      <c r="R165" s="23">
        <v>100</v>
      </c>
      <c r="S165" s="22" t="s">
        <v>177</v>
      </c>
      <c r="T165" s="23">
        <v>100</v>
      </c>
      <c r="U165" s="22" t="s">
        <v>177</v>
      </c>
      <c r="V165" s="23">
        <v>0</v>
      </c>
      <c r="W165" s="22" t="s">
        <v>177</v>
      </c>
      <c r="X165" s="23">
        <v>0</v>
      </c>
      <c r="Y165" s="22" t="s">
        <v>177</v>
      </c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1">
        <v>0</v>
      </c>
      <c r="AZ165" s="21">
        <v>0</v>
      </c>
      <c r="BA165" s="21">
        <v>0</v>
      </c>
      <c r="BB165" s="21">
        <v>0</v>
      </c>
      <c r="BC165" s="21">
        <v>0</v>
      </c>
      <c r="BD165" s="51" t="str">
        <f t="shared" si="14"/>
        <v/>
      </c>
      <c r="BE165" s="51">
        <f t="shared" si="15"/>
        <v>9511.2257314958024</v>
      </c>
    </row>
    <row r="166" spans="1:57" ht="30" customHeight="1" x14ac:dyDescent="0.25">
      <c r="A166" s="50" t="str">
        <f>IF(C166=C165,"",COUNTIF($A$7:A165,"&gt;0")+1)</f>
        <v/>
      </c>
      <c r="B166" s="3" t="s">
        <v>190</v>
      </c>
      <c r="C166" s="7" t="s">
        <v>355</v>
      </c>
      <c r="D166" s="3" t="s">
        <v>83</v>
      </c>
      <c r="E166" s="46" t="str">
        <f t="shared" si="12"/>
        <v/>
      </c>
      <c r="F166" s="47" t="str">
        <f t="shared" si="13"/>
        <v/>
      </c>
      <c r="G166" s="47" t="s">
        <v>368</v>
      </c>
      <c r="H166" s="41" t="s">
        <v>6</v>
      </c>
      <c r="I166" s="20" t="s">
        <v>248</v>
      </c>
      <c r="J166" s="21">
        <v>0</v>
      </c>
      <c r="K166" s="22" t="s">
        <v>4</v>
      </c>
      <c r="L166" s="21">
        <v>43.07</v>
      </c>
      <c r="M166" s="22" t="s">
        <v>179</v>
      </c>
      <c r="N166" s="21">
        <v>72.89</v>
      </c>
      <c r="O166" s="22" t="s">
        <v>175</v>
      </c>
      <c r="P166" s="23">
        <v>0</v>
      </c>
      <c r="Q166" s="24" t="s">
        <v>176</v>
      </c>
      <c r="R166" s="23">
        <v>100</v>
      </c>
      <c r="S166" s="22" t="s">
        <v>177</v>
      </c>
      <c r="T166" s="23">
        <v>100</v>
      </c>
      <c r="U166" s="22" t="s">
        <v>177</v>
      </c>
      <c r="V166" s="23">
        <v>0</v>
      </c>
      <c r="W166" s="22" t="s">
        <v>177</v>
      </c>
      <c r="X166" s="23">
        <v>0</v>
      </c>
      <c r="Y166" s="22" t="s">
        <v>177</v>
      </c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1">
        <v>0</v>
      </c>
      <c r="AZ166" s="21">
        <v>0</v>
      </c>
      <c r="BA166" s="21">
        <v>0</v>
      </c>
      <c r="BB166" s="21">
        <v>0</v>
      </c>
      <c r="BC166" s="21">
        <v>0</v>
      </c>
      <c r="BD166" s="51" t="str">
        <f t="shared" si="14"/>
        <v/>
      </c>
      <c r="BE166" s="51">
        <f t="shared" si="15"/>
        <v>9511.2257314958024</v>
      </c>
    </row>
    <row r="167" spans="1:57" ht="30" customHeight="1" x14ac:dyDescent="0.25">
      <c r="A167" s="50">
        <f>IF(C167=C166,"",COUNTIF($A$7:A166,"&gt;0")+1)</f>
        <v>48</v>
      </c>
      <c r="B167" s="3" t="s">
        <v>190</v>
      </c>
      <c r="C167" s="7" t="s">
        <v>84</v>
      </c>
      <c r="D167" s="3" t="s">
        <v>85</v>
      </c>
      <c r="E167" s="46" t="str">
        <f t="shared" si="12"/>
        <v>A</v>
      </c>
      <c r="F167" s="47" t="str">
        <f t="shared" si="13"/>
        <v>TAIP</v>
      </c>
      <c r="G167" s="47" t="s">
        <v>368</v>
      </c>
      <c r="H167" s="41" t="s">
        <v>6</v>
      </c>
      <c r="I167" s="20" t="s">
        <v>172</v>
      </c>
      <c r="J167" s="21">
        <v>1146.0889999999999</v>
      </c>
      <c r="K167" s="22" t="s">
        <v>173</v>
      </c>
      <c r="L167" s="21">
        <v>35.92</v>
      </c>
      <c r="M167" s="22" t="s">
        <v>174</v>
      </c>
      <c r="N167" s="21">
        <v>56.07</v>
      </c>
      <c r="O167" s="22" t="s">
        <v>175</v>
      </c>
      <c r="P167" s="23">
        <v>0</v>
      </c>
      <c r="Q167" s="24" t="s">
        <v>176</v>
      </c>
      <c r="R167" s="23">
        <v>100</v>
      </c>
      <c r="S167" s="22" t="s">
        <v>177</v>
      </c>
      <c r="T167" s="23">
        <v>100</v>
      </c>
      <c r="U167" s="22" t="s">
        <v>177</v>
      </c>
      <c r="V167" s="23">
        <v>0</v>
      </c>
      <c r="W167" s="22" t="s">
        <v>177</v>
      </c>
      <c r="X167" s="23">
        <v>0</v>
      </c>
      <c r="Y167" s="22" t="s">
        <v>177</v>
      </c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1">
        <v>2308.2626714615999</v>
      </c>
      <c r="AZ167" s="21">
        <v>0</v>
      </c>
      <c r="BA167" s="21">
        <v>0</v>
      </c>
      <c r="BB167" s="21">
        <v>41.167516880000001</v>
      </c>
      <c r="BC167" s="21">
        <v>0</v>
      </c>
      <c r="BD167" s="51">
        <f t="shared" si="14"/>
        <v>2308.2626714615999</v>
      </c>
      <c r="BE167" s="51">
        <f t="shared" si="15"/>
        <v>2308.2626714615999</v>
      </c>
    </row>
    <row r="168" spans="1:57" ht="30" customHeight="1" x14ac:dyDescent="0.25">
      <c r="A168" s="50" t="str">
        <f>IF(C168=C167,"",COUNTIF($A$7:A167,"&gt;0")+1)</f>
        <v/>
      </c>
      <c r="B168" s="3" t="s">
        <v>190</v>
      </c>
      <c r="C168" s="6" t="s">
        <v>84</v>
      </c>
      <c r="D168" s="2" t="s">
        <v>85</v>
      </c>
      <c r="E168" s="46" t="str">
        <f t="shared" si="12"/>
        <v/>
      </c>
      <c r="F168" s="47" t="str">
        <f t="shared" si="13"/>
        <v/>
      </c>
      <c r="G168" s="47" t="s">
        <v>376</v>
      </c>
      <c r="H168" s="41" t="s">
        <v>6</v>
      </c>
      <c r="I168" s="20" t="s">
        <v>335</v>
      </c>
      <c r="J168" s="21">
        <v>16214.71</v>
      </c>
      <c r="K168" s="22" t="s">
        <v>4</v>
      </c>
      <c r="L168" s="21">
        <v>15.6</v>
      </c>
      <c r="M168" s="22" t="s">
        <v>179</v>
      </c>
      <c r="N168" s="21">
        <v>109.9</v>
      </c>
      <c r="O168" s="22" t="s">
        <v>175</v>
      </c>
      <c r="P168" s="23">
        <v>0</v>
      </c>
      <c r="Q168" s="24" t="s">
        <v>176</v>
      </c>
      <c r="R168" s="23">
        <v>100</v>
      </c>
      <c r="S168" s="22" t="s">
        <v>177</v>
      </c>
      <c r="T168" s="23">
        <v>100</v>
      </c>
      <c r="U168" s="22" t="s">
        <v>177</v>
      </c>
      <c r="V168" s="23">
        <v>100</v>
      </c>
      <c r="W168" s="22" t="s">
        <v>177</v>
      </c>
      <c r="X168" s="23">
        <v>0</v>
      </c>
      <c r="Y168" s="22" t="s">
        <v>177</v>
      </c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1">
        <v>0</v>
      </c>
      <c r="AZ168" s="21">
        <v>27799.147412399998</v>
      </c>
      <c r="BA168" s="21">
        <v>0</v>
      </c>
      <c r="BB168" s="21">
        <v>0</v>
      </c>
      <c r="BC168" s="21">
        <v>252.949476</v>
      </c>
      <c r="BD168" s="51" t="str">
        <f t="shared" si="14"/>
        <v/>
      </c>
      <c r="BE168" s="51">
        <f t="shared" si="15"/>
        <v>2308.2626714615999</v>
      </c>
    </row>
    <row r="169" spans="1:57" ht="30" customHeight="1" x14ac:dyDescent="0.25">
      <c r="A169" s="50">
        <f>IF(C169=C168,"",COUNTIF($A$7:A168,"&gt;0")+1)</f>
        <v>49</v>
      </c>
      <c r="B169" s="3" t="s">
        <v>190</v>
      </c>
      <c r="C169" s="6" t="s">
        <v>86</v>
      </c>
      <c r="D169" s="2" t="s">
        <v>87</v>
      </c>
      <c r="E169" s="46" t="str">
        <f t="shared" si="12"/>
        <v>A</v>
      </c>
      <c r="F169" s="47" t="str">
        <f t="shared" si="13"/>
        <v>TAIP</v>
      </c>
      <c r="G169" s="47" t="s">
        <v>376</v>
      </c>
      <c r="H169" s="41" t="s">
        <v>6</v>
      </c>
      <c r="I169" s="20" t="s">
        <v>202</v>
      </c>
      <c r="J169" s="21">
        <v>8526.1180000000004</v>
      </c>
      <c r="K169" s="22" t="s">
        <v>173</v>
      </c>
      <c r="L169" s="21">
        <v>33.49</v>
      </c>
      <c r="M169" s="22" t="s">
        <v>174</v>
      </c>
      <c r="N169" s="21">
        <v>55.23</v>
      </c>
      <c r="O169" s="22" t="s">
        <v>175</v>
      </c>
      <c r="P169" s="23">
        <v>0</v>
      </c>
      <c r="Q169" s="22" t="s">
        <v>176</v>
      </c>
      <c r="R169" s="23">
        <v>100</v>
      </c>
      <c r="S169" s="22" t="s">
        <v>177</v>
      </c>
      <c r="T169" s="23">
        <v>100</v>
      </c>
      <c r="U169" s="22" t="s">
        <v>177</v>
      </c>
      <c r="V169" s="23">
        <v>0</v>
      </c>
      <c r="W169" s="22" t="s">
        <v>177</v>
      </c>
      <c r="X169" s="23">
        <v>0</v>
      </c>
      <c r="Y169" s="22" t="s">
        <v>177</v>
      </c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1">
        <v>15770.357179218601</v>
      </c>
      <c r="AZ169" s="21">
        <v>0</v>
      </c>
      <c r="BA169" s="21">
        <v>0</v>
      </c>
      <c r="BB169" s="21">
        <v>285.53969182000003</v>
      </c>
      <c r="BC169" s="21">
        <v>0</v>
      </c>
      <c r="BD169" s="51">
        <f t="shared" si="14"/>
        <v>15786.556340286601</v>
      </c>
      <c r="BE169" s="51">
        <f t="shared" si="15"/>
        <v>15786.556340286601</v>
      </c>
    </row>
    <row r="170" spans="1:57" ht="30" customHeight="1" x14ac:dyDescent="0.25">
      <c r="A170" s="50" t="str">
        <f>IF(C170=C169,"",COUNTIF($A$7:A169,"&gt;0")+1)</f>
        <v/>
      </c>
      <c r="B170" s="3" t="s">
        <v>190</v>
      </c>
      <c r="C170" s="7" t="s">
        <v>86</v>
      </c>
      <c r="D170" s="3" t="s">
        <v>87</v>
      </c>
      <c r="E170" s="46" t="str">
        <f t="shared" si="12"/>
        <v/>
      </c>
      <c r="F170" s="47" t="str">
        <f t="shared" si="13"/>
        <v/>
      </c>
      <c r="G170" s="47" t="s">
        <v>377</v>
      </c>
      <c r="H170" s="41" t="s">
        <v>6</v>
      </c>
      <c r="I170" s="20" t="s">
        <v>205</v>
      </c>
      <c r="J170" s="21">
        <v>5.16</v>
      </c>
      <c r="K170" s="22" t="s">
        <v>4</v>
      </c>
      <c r="L170" s="21">
        <v>43.07</v>
      </c>
      <c r="M170" s="22" t="s">
        <v>179</v>
      </c>
      <c r="N170" s="21">
        <v>72.89</v>
      </c>
      <c r="O170" s="22" t="s">
        <v>175</v>
      </c>
      <c r="P170" s="23">
        <v>0</v>
      </c>
      <c r="Q170" s="24" t="s">
        <v>176</v>
      </c>
      <c r="R170" s="23">
        <v>100</v>
      </c>
      <c r="S170" s="22" t="s">
        <v>177</v>
      </c>
      <c r="T170" s="23">
        <v>100</v>
      </c>
      <c r="U170" s="22" t="s">
        <v>177</v>
      </c>
      <c r="V170" s="23">
        <v>0</v>
      </c>
      <c r="W170" s="22" t="s">
        <v>177</v>
      </c>
      <c r="X170" s="23">
        <v>0</v>
      </c>
      <c r="Y170" s="22" t="s">
        <v>177</v>
      </c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1">
        <v>16.199161067999999</v>
      </c>
      <c r="AZ170" s="21">
        <v>0</v>
      </c>
      <c r="BA170" s="21">
        <v>0</v>
      </c>
      <c r="BB170" s="21">
        <v>0.22224120000000003</v>
      </c>
      <c r="BC170" s="21">
        <v>0</v>
      </c>
      <c r="BD170" s="51" t="str">
        <f t="shared" si="14"/>
        <v/>
      </c>
      <c r="BE170" s="51">
        <f t="shared" si="15"/>
        <v>15786.556340286601</v>
      </c>
    </row>
    <row r="171" spans="1:57" ht="30" customHeight="1" x14ac:dyDescent="0.25">
      <c r="A171" s="50">
        <f>IF(C171=C170,"",COUNTIF($A$7:A170,"&gt;0")+1)</f>
        <v>50</v>
      </c>
      <c r="B171" s="3" t="s">
        <v>190</v>
      </c>
      <c r="C171" s="7" t="s">
        <v>88</v>
      </c>
      <c r="D171" s="3" t="s">
        <v>89</v>
      </c>
      <c r="E171" s="46" t="str">
        <f t="shared" si="12"/>
        <v>A</v>
      </c>
      <c r="F171" s="47" t="str">
        <f t="shared" si="13"/>
        <v>TAIP</v>
      </c>
      <c r="G171" s="47" t="s">
        <v>377</v>
      </c>
      <c r="H171" s="41" t="s">
        <v>6</v>
      </c>
      <c r="I171" s="20" t="s">
        <v>172</v>
      </c>
      <c r="J171" s="21">
        <v>0</v>
      </c>
      <c r="K171" s="22" t="s">
        <v>4</v>
      </c>
      <c r="L171" s="21">
        <v>33.49</v>
      </c>
      <c r="M171" s="22" t="s">
        <v>179</v>
      </c>
      <c r="N171" s="21">
        <v>55.23</v>
      </c>
      <c r="O171" s="22" t="s">
        <v>175</v>
      </c>
      <c r="P171" s="23">
        <v>0</v>
      </c>
      <c r="Q171" s="24" t="s">
        <v>176</v>
      </c>
      <c r="R171" s="23">
        <v>100</v>
      </c>
      <c r="S171" s="22" t="s">
        <v>177</v>
      </c>
      <c r="T171" s="23">
        <v>100</v>
      </c>
      <c r="U171" s="22" t="s">
        <v>177</v>
      </c>
      <c r="V171" s="23">
        <v>0</v>
      </c>
      <c r="W171" s="22" t="s">
        <v>177</v>
      </c>
      <c r="X171" s="23">
        <v>0</v>
      </c>
      <c r="Y171" s="22" t="s">
        <v>177</v>
      </c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1">
        <v>0</v>
      </c>
      <c r="AZ171" s="21">
        <v>0</v>
      </c>
      <c r="BA171" s="21">
        <v>0</v>
      </c>
      <c r="BB171" s="21">
        <v>0</v>
      </c>
      <c r="BC171" s="21">
        <v>0</v>
      </c>
      <c r="BD171" s="51">
        <f t="shared" si="14"/>
        <v>0</v>
      </c>
      <c r="BE171" s="51">
        <f t="shared" si="15"/>
        <v>0</v>
      </c>
    </row>
    <row r="172" spans="1:57" ht="30" customHeight="1" x14ac:dyDescent="0.25">
      <c r="A172" s="50" t="str">
        <f>IF(C172=C171,"",COUNTIF($A$7:A171,"&gt;0")+1)</f>
        <v/>
      </c>
      <c r="B172" s="3" t="s">
        <v>190</v>
      </c>
      <c r="C172" s="6" t="s">
        <v>88</v>
      </c>
      <c r="D172" s="2" t="s">
        <v>89</v>
      </c>
      <c r="E172" s="46" t="str">
        <f t="shared" si="12"/>
        <v/>
      </c>
      <c r="F172" s="47" t="str">
        <f t="shared" si="13"/>
        <v/>
      </c>
      <c r="G172" s="47" t="s">
        <v>368</v>
      </c>
      <c r="H172" s="41" t="s">
        <v>6</v>
      </c>
      <c r="I172" s="20" t="s">
        <v>186</v>
      </c>
      <c r="J172" s="21">
        <v>13538.754999999999</v>
      </c>
      <c r="K172" s="22" t="s">
        <v>4</v>
      </c>
      <c r="L172" s="21">
        <v>15.6</v>
      </c>
      <c r="M172" s="22" t="s">
        <v>179</v>
      </c>
      <c r="N172" s="21">
        <v>109.9</v>
      </c>
      <c r="O172" s="22" t="s">
        <v>175</v>
      </c>
      <c r="P172" s="23">
        <v>0</v>
      </c>
      <c r="Q172" s="24" t="s">
        <v>176</v>
      </c>
      <c r="R172" s="23">
        <v>100</v>
      </c>
      <c r="S172" s="22" t="s">
        <v>177</v>
      </c>
      <c r="T172" s="23">
        <v>100</v>
      </c>
      <c r="U172" s="22" t="s">
        <v>177</v>
      </c>
      <c r="V172" s="23">
        <v>100</v>
      </c>
      <c r="W172" s="22" t="s">
        <v>177</v>
      </c>
      <c r="X172" s="23">
        <v>0</v>
      </c>
      <c r="Y172" s="22" t="s">
        <v>177</v>
      </c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1">
        <v>0</v>
      </c>
      <c r="AZ172" s="21">
        <v>23211.383122199997</v>
      </c>
      <c r="BA172" s="21">
        <v>0</v>
      </c>
      <c r="BB172" s="21">
        <v>0</v>
      </c>
      <c r="BC172" s="21">
        <v>211.20457799999997</v>
      </c>
      <c r="BD172" s="51" t="str">
        <f t="shared" si="14"/>
        <v/>
      </c>
      <c r="BE172" s="51">
        <f t="shared" si="15"/>
        <v>0</v>
      </c>
    </row>
    <row r="173" spans="1:57" ht="30" customHeight="1" x14ac:dyDescent="0.25">
      <c r="A173" s="50">
        <f>IF(C173=C172,"",COUNTIF($A$7:A172,"&gt;0")+1)</f>
        <v>51</v>
      </c>
      <c r="B173" s="3" t="s">
        <v>190</v>
      </c>
      <c r="C173" s="7" t="s">
        <v>231</v>
      </c>
      <c r="D173" s="3" t="s">
        <v>90</v>
      </c>
      <c r="E173" s="46" t="str">
        <f t="shared" si="12"/>
        <v>A</v>
      </c>
      <c r="F173" s="47" t="str">
        <f t="shared" si="13"/>
        <v>TAIP</v>
      </c>
      <c r="G173" s="47" t="s">
        <v>368</v>
      </c>
      <c r="H173" s="41" t="s">
        <v>6</v>
      </c>
      <c r="I173" s="20" t="s">
        <v>172</v>
      </c>
      <c r="J173" s="21">
        <v>2208.2260000000001</v>
      </c>
      <c r="K173" s="22" t="s">
        <v>173</v>
      </c>
      <c r="L173" s="21">
        <v>35.174900000000001</v>
      </c>
      <c r="M173" s="22" t="s">
        <v>174</v>
      </c>
      <c r="N173" s="21">
        <v>55.746000000000002</v>
      </c>
      <c r="O173" s="22" t="s">
        <v>175</v>
      </c>
      <c r="P173" s="23">
        <v>0</v>
      </c>
      <c r="Q173" s="24" t="s">
        <v>176</v>
      </c>
      <c r="R173" s="23">
        <v>100</v>
      </c>
      <c r="S173" s="22" t="s">
        <v>177</v>
      </c>
      <c r="T173" s="23">
        <v>100</v>
      </c>
      <c r="U173" s="22" t="s">
        <v>177</v>
      </c>
      <c r="V173" s="23">
        <v>0</v>
      </c>
      <c r="W173" s="22" t="s">
        <v>177</v>
      </c>
      <c r="X173" s="23">
        <v>0</v>
      </c>
      <c r="Y173" s="22" t="s">
        <v>177</v>
      </c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1">
        <v>4330.0219800376408</v>
      </c>
      <c r="AZ173" s="21">
        <v>0</v>
      </c>
      <c r="BA173" s="21">
        <v>0</v>
      </c>
      <c r="BB173" s="21">
        <v>77.674128727400003</v>
      </c>
      <c r="BC173" s="21">
        <v>0</v>
      </c>
      <c r="BD173" s="51">
        <f t="shared" si="14"/>
        <v>4330.0219800376408</v>
      </c>
      <c r="BE173" s="51">
        <f t="shared" si="15"/>
        <v>4330.0219800376408</v>
      </c>
    </row>
    <row r="174" spans="1:57" ht="30" customHeight="1" x14ac:dyDescent="0.25">
      <c r="A174" s="50" t="str">
        <f>IF(C174=C173,"",COUNTIF($A$7:A173,"&gt;0")+1)</f>
        <v/>
      </c>
      <c r="B174" s="3" t="s">
        <v>190</v>
      </c>
      <c r="C174" s="7" t="s">
        <v>231</v>
      </c>
      <c r="D174" s="3" t="s">
        <v>90</v>
      </c>
      <c r="E174" s="46" t="str">
        <f t="shared" si="12"/>
        <v/>
      </c>
      <c r="F174" s="47" t="str">
        <f t="shared" si="13"/>
        <v/>
      </c>
      <c r="G174" s="47" t="s">
        <v>368</v>
      </c>
      <c r="H174" s="41" t="s">
        <v>6</v>
      </c>
      <c r="I174" s="20" t="s">
        <v>219</v>
      </c>
      <c r="J174" s="21">
        <v>0</v>
      </c>
      <c r="K174" s="22" t="s">
        <v>4</v>
      </c>
      <c r="L174" s="21">
        <v>40.06</v>
      </c>
      <c r="M174" s="22" t="s">
        <v>179</v>
      </c>
      <c r="N174" s="21">
        <v>77.599999999999994</v>
      </c>
      <c r="O174" s="22" t="s">
        <v>175</v>
      </c>
      <c r="P174" s="23">
        <v>0</v>
      </c>
      <c r="Q174" s="24" t="s">
        <v>176</v>
      </c>
      <c r="R174" s="23">
        <v>100</v>
      </c>
      <c r="S174" s="22" t="s">
        <v>177</v>
      </c>
      <c r="T174" s="23">
        <v>100</v>
      </c>
      <c r="U174" s="22" t="s">
        <v>177</v>
      </c>
      <c r="V174" s="23">
        <v>0</v>
      </c>
      <c r="W174" s="22" t="s">
        <v>177</v>
      </c>
      <c r="X174" s="23">
        <v>0</v>
      </c>
      <c r="Y174" s="22" t="s">
        <v>177</v>
      </c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1">
        <v>0</v>
      </c>
      <c r="AZ174" s="21">
        <v>0</v>
      </c>
      <c r="BA174" s="21">
        <v>0</v>
      </c>
      <c r="BB174" s="21">
        <v>0</v>
      </c>
      <c r="BC174" s="21">
        <v>0</v>
      </c>
      <c r="BD174" s="51" t="str">
        <f t="shared" si="14"/>
        <v/>
      </c>
      <c r="BE174" s="51">
        <f t="shared" si="15"/>
        <v>4330.0219800376408</v>
      </c>
    </row>
    <row r="175" spans="1:57" ht="30" customHeight="1" x14ac:dyDescent="0.25">
      <c r="A175" s="50" t="str">
        <f>IF(C175=C174,"",COUNTIF($A$7:A174,"&gt;0")+1)</f>
        <v/>
      </c>
      <c r="B175" s="3" t="s">
        <v>190</v>
      </c>
      <c r="C175" s="7" t="s">
        <v>231</v>
      </c>
      <c r="D175" s="3" t="s">
        <v>90</v>
      </c>
      <c r="E175" s="46" t="str">
        <f t="shared" si="12"/>
        <v/>
      </c>
      <c r="F175" s="47" t="str">
        <f t="shared" si="13"/>
        <v/>
      </c>
      <c r="G175" s="47" t="s">
        <v>368</v>
      </c>
      <c r="H175" s="41" t="s">
        <v>6</v>
      </c>
      <c r="I175" s="20" t="s">
        <v>227</v>
      </c>
      <c r="J175" s="21">
        <v>16315.56</v>
      </c>
      <c r="K175" s="22" t="s">
        <v>4</v>
      </c>
      <c r="L175" s="21">
        <v>15.6</v>
      </c>
      <c r="M175" s="22" t="s">
        <v>179</v>
      </c>
      <c r="N175" s="21">
        <v>0</v>
      </c>
      <c r="O175" s="22" t="s">
        <v>175</v>
      </c>
      <c r="P175" s="23">
        <v>0</v>
      </c>
      <c r="Q175" s="22" t="s">
        <v>176</v>
      </c>
      <c r="R175" s="23">
        <v>100</v>
      </c>
      <c r="S175" s="22" t="s">
        <v>177</v>
      </c>
      <c r="T175" s="23">
        <v>100</v>
      </c>
      <c r="U175" s="22" t="s">
        <v>177</v>
      </c>
      <c r="V175" s="23">
        <v>100</v>
      </c>
      <c r="W175" s="22" t="s">
        <v>177</v>
      </c>
      <c r="X175" s="23">
        <v>0</v>
      </c>
      <c r="Y175" s="22" t="s">
        <v>177</v>
      </c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1">
        <v>0</v>
      </c>
      <c r="AZ175" s="21">
        <v>0</v>
      </c>
      <c r="BA175" s="21">
        <v>0</v>
      </c>
      <c r="BB175" s="21">
        <v>0</v>
      </c>
      <c r="BC175" s="21">
        <v>254.52273599999998</v>
      </c>
      <c r="BD175" s="51" t="str">
        <f t="shared" si="14"/>
        <v/>
      </c>
      <c r="BE175" s="51">
        <f t="shared" si="15"/>
        <v>4330.0219800376408</v>
      </c>
    </row>
    <row r="176" spans="1:57" ht="30" customHeight="1" x14ac:dyDescent="0.25">
      <c r="A176" s="50">
        <f>IF(C176=C175,"",COUNTIF($A$7:A175,"&gt;0")+1)</f>
        <v>52</v>
      </c>
      <c r="B176" s="3" t="s">
        <v>190</v>
      </c>
      <c r="C176" s="6" t="s">
        <v>91</v>
      </c>
      <c r="D176" s="2" t="s">
        <v>92</v>
      </c>
      <c r="E176" s="46" t="str">
        <f t="shared" si="12"/>
        <v>A</v>
      </c>
      <c r="F176" s="47" t="str">
        <f t="shared" si="13"/>
        <v>TAIP</v>
      </c>
      <c r="G176" s="47" t="s">
        <v>368</v>
      </c>
      <c r="H176" s="41" t="s">
        <v>6</v>
      </c>
      <c r="I176" s="20" t="s">
        <v>196</v>
      </c>
      <c r="J176" s="21">
        <v>148.75800000000004</v>
      </c>
      <c r="K176" s="22" t="s">
        <v>4</v>
      </c>
      <c r="L176" s="21">
        <v>40.06</v>
      </c>
      <c r="M176" s="22" t="s">
        <v>179</v>
      </c>
      <c r="N176" s="21">
        <v>81.290000000000006</v>
      </c>
      <c r="O176" s="22" t="s">
        <v>175</v>
      </c>
      <c r="P176" s="23">
        <v>0</v>
      </c>
      <c r="Q176" s="24" t="s">
        <v>176</v>
      </c>
      <c r="R176" s="23">
        <v>100</v>
      </c>
      <c r="S176" s="22" t="s">
        <v>177</v>
      </c>
      <c r="T176" s="23">
        <v>100</v>
      </c>
      <c r="U176" s="22" t="s">
        <v>177</v>
      </c>
      <c r="V176" s="23">
        <v>0</v>
      </c>
      <c r="W176" s="22" t="s">
        <v>177</v>
      </c>
      <c r="X176" s="23">
        <v>0</v>
      </c>
      <c r="Y176" s="22" t="s">
        <v>177</v>
      </c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1">
        <v>484</v>
      </c>
      <c r="AZ176" s="21">
        <v>0</v>
      </c>
      <c r="BA176" s="21">
        <v>0</v>
      </c>
      <c r="BB176" s="21">
        <v>5.9592454800000025</v>
      </c>
      <c r="BC176" s="21">
        <v>0</v>
      </c>
      <c r="BD176" s="51">
        <f t="shared" si="14"/>
        <v>485.7</v>
      </c>
      <c r="BE176" s="51">
        <f t="shared" si="15"/>
        <v>485.7</v>
      </c>
    </row>
    <row r="177" spans="1:57" ht="30" customHeight="1" x14ac:dyDescent="0.25">
      <c r="A177" s="50" t="str">
        <f>IF(C177=C176,"",COUNTIF($A$7:A176,"&gt;0")+1)</f>
        <v/>
      </c>
      <c r="B177" s="3" t="s">
        <v>190</v>
      </c>
      <c r="C177" s="6" t="s">
        <v>91</v>
      </c>
      <c r="D177" s="2" t="s">
        <v>92</v>
      </c>
      <c r="E177" s="46" t="str">
        <f t="shared" si="12"/>
        <v/>
      </c>
      <c r="F177" s="47" t="str">
        <f t="shared" si="13"/>
        <v/>
      </c>
      <c r="G177" s="47" t="s">
        <v>368</v>
      </c>
      <c r="H177" s="41" t="s">
        <v>6</v>
      </c>
      <c r="I177" s="20" t="s">
        <v>223</v>
      </c>
      <c r="J177" s="21">
        <v>0</v>
      </c>
      <c r="K177" s="22" t="s">
        <v>4</v>
      </c>
      <c r="L177" s="21">
        <v>38.57</v>
      </c>
      <c r="M177" s="22" t="s">
        <v>179</v>
      </c>
      <c r="N177" s="21">
        <v>74</v>
      </c>
      <c r="O177" s="22" t="s">
        <v>175</v>
      </c>
      <c r="P177" s="23">
        <v>0</v>
      </c>
      <c r="Q177" s="24" t="s">
        <v>176</v>
      </c>
      <c r="R177" s="23">
        <v>100</v>
      </c>
      <c r="S177" s="22" t="s">
        <v>177</v>
      </c>
      <c r="T177" s="23">
        <v>100</v>
      </c>
      <c r="U177" s="22" t="s">
        <v>177</v>
      </c>
      <c r="V177" s="23">
        <v>0</v>
      </c>
      <c r="W177" s="22" t="s">
        <v>177</v>
      </c>
      <c r="X177" s="23">
        <v>0</v>
      </c>
      <c r="Y177" s="22" t="s">
        <v>177</v>
      </c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1">
        <v>0</v>
      </c>
      <c r="AZ177" s="21">
        <v>0</v>
      </c>
      <c r="BA177" s="21">
        <v>0</v>
      </c>
      <c r="BB177" s="21">
        <v>0</v>
      </c>
      <c r="BC177" s="21">
        <v>0</v>
      </c>
      <c r="BD177" s="51" t="str">
        <f t="shared" si="14"/>
        <v/>
      </c>
      <c r="BE177" s="51">
        <f t="shared" si="15"/>
        <v>485.7</v>
      </c>
    </row>
    <row r="178" spans="1:57" ht="30" customHeight="1" x14ac:dyDescent="0.25">
      <c r="A178" s="50" t="str">
        <f>IF(C178=C177,"",COUNTIF($A$7:A177,"&gt;0")+1)</f>
        <v/>
      </c>
      <c r="B178" s="3" t="s">
        <v>190</v>
      </c>
      <c r="C178" s="6" t="s">
        <v>91</v>
      </c>
      <c r="D178" s="2" t="s">
        <v>92</v>
      </c>
      <c r="E178" s="46" t="str">
        <f t="shared" si="12"/>
        <v/>
      </c>
      <c r="F178" s="47" t="str">
        <f t="shared" si="13"/>
        <v/>
      </c>
      <c r="G178" s="47" t="s">
        <v>368</v>
      </c>
      <c r="H178" s="41" t="s">
        <v>6</v>
      </c>
      <c r="I178" s="20" t="s">
        <v>248</v>
      </c>
      <c r="J178" s="21">
        <v>0.56999999999999995</v>
      </c>
      <c r="K178" s="22" t="s">
        <v>4</v>
      </c>
      <c r="L178" s="21">
        <v>38.57</v>
      </c>
      <c r="M178" s="22" t="s">
        <v>179</v>
      </c>
      <c r="N178" s="21">
        <v>74</v>
      </c>
      <c r="O178" s="22" t="s">
        <v>175</v>
      </c>
      <c r="P178" s="23">
        <v>0</v>
      </c>
      <c r="Q178" s="24" t="s">
        <v>176</v>
      </c>
      <c r="R178" s="23">
        <v>100</v>
      </c>
      <c r="S178" s="22" t="s">
        <v>177</v>
      </c>
      <c r="T178" s="23">
        <v>100</v>
      </c>
      <c r="U178" s="22" t="s">
        <v>177</v>
      </c>
      <c r="V178" s="23">
        <v>0</v>
      </c>
      <c r="W178" s="22" t="s">
        <v>177</v>
      </c>
      <c r="X178" s="23">
        <v>0</v>
      </c>
      <c r="Y178" s="22" t="s">
        <v>177</v>
      </c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1">
        <v>1.7</v>
      </c>
      <c r="AZ178" s="21">
        <v>0</v>
      </c>
      <c r="BA178" s="21">
        <v>0</v>
      </c>
      <c r="BB178" s="21">
        <v>2.1984899999999998E-2</v>
      </c>
      <c r="BC178" s="21">
        <v>0</v>
      </c>
      <c r="BD178" s="51" t="str">
        <f t="shared" si="14"/>
        <v/>
      </c>
      <c r="BE178" s="51">
        <f t="shared" si="15"/>
        <v>485.7</v>
      </c>
    </row>
    <row r="179" spans="1:57" ht="30" customHeight="1" x14ac:dyDescent="0.25">
      <c r="A179" s="50" t="str">
        <f>IF(C179=C178,"",COUNTIF($A$7:A178,"&gt;0")+1)</f>
        <v/>
      </c>
      <c r="B179" s="3" t="s">
        <v>190</v>
      </c>
      <c r="C179" s="6" t="s">
        <v>91</v>
      </c>
      <c r="D179" s="2" t="s">
        <v>92</v>
      </c>
      <c r="E179" s="46" t="str">
        <f t="shared" si="12"/>
        <v/>
      </c>
      <c r="F179" s="47" t="str">
        <f t="shared" si="13"/>
        <v/>
      </c>
      <c r="G179" s="47" t="s">
        <v>368</v>
      </c>
      <c r="H179" s="41" t="s">
        <v>6</v>
      </c>
      <c r="I179" s="20" t="s">
        <v>319</v>
      </c>
      <c r="J179" s="21">
        <v>0</v>
      </c>
      <c r="K179" s="22" t="s">
        <v>4</v>
      </c>
      <c r="L179" s="21">
        <v>46.42</v>
      </c>
      <c r="M179" s="22" t="s">
        <v>179</v>
      </c>
      <c r="N179" s="21">
        <v>65.42</v>
      </c>
      <c r="O179" s="22" t="s">
        <v>175</v>
      </c>
      <c r="P179" s="23">
        <v>0</v>
      </c>
      <c r="Q179" s="24" t="s">
        <v>176</v>
      </c>
      <c r="R179" s="23">
        <v>100</v>
      </c>
      <c r="S179" s="22" t="s">
        <v>177</v>
      </c>
      <c r="T179" s="23">
        <v>100</v>
      </c>
      <c r="U179" s="22" t="s">
        <v>177</v>
      </c>
      <c r="V179" s="23">
        <v>0</v>
      </c>
      <c r="W179" s="22" t="s">
        <v>177</v>
      </c>
      <c r="X179" s="23">
        <v>0</v>
      </c>
      <c r="Y179" s="22" t="s">
        <v>177</v>
      </c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1">
        <v>0</v>
      </c>
      <c r="AZ179" s="21">
        <v>0</v>
      </c>
      <c r="BA179" s="21">
        <v>0</v>
      </c>
      <c r="BB179" s="21">
        <v>0</v>
      </c>
      <c r="BC179" s="21">
        <v>0</v>
      </c>
      <c r="BD179" s="51" t="str">
        <f t="shared" si="14"/>
        <v/>
      </c>
      <c r="BE179" s="51">
        <f t="shared" si="15"/>
        <v>485.7</v>
      </c>
    </row>
    <row r="180" spans="1:57" ht="30" customHeight="1" x14ac:dyDescent="0.25">
      <c r="A180" s="50" t="str">
        <f>IF(C180=C179,"",COUNTIF($A$7:A179,"&gt;0")+1)</f>
        <v/>
      </c>
      <c r="B180" s="3" t="s">
        <v>190</v>
      </c>
      <c r="C180" s="6" t="s">
        <v>91</v>
      </c>
      <c r="D180" s="2" t="s">
        <v>92</v>
      </c>
      <c r="E180" s="46" t="str">
        <f t="shared" si="12"/>
        <v/>
      </c>
      <c r="F180" s="47" t="str">
        <f t="shared" si="13"/>
        <v/>
      </c>
      <c r="G180" s="47" t="s">
        <v>368</v>
      </c>
      <c r="H180" s="41" t="s">
        <v>6</v>
      </c>
      <c r="I180" s="20" t="s">
        <v>320</v>
      </c>
      <c r="J180" s="21">
        <v>27182</v>
      </c>
      <c r="K180" s="22" t="s">
        <v>4</v>
      </c>
      <c r="L180" s="21">
        <v>8.1999999999999993</v>
      </c>
      <c r="M180" s="22" t="s">
        <v>179</v>
      </c>
      <c r="N180" s="21">
        <v>0</v>
      </c>
      <c r="O180" s="22" t="s">
        <v>175</v>
      </c>
      <c r="P180" s="23">
        <v>0</v>
      </c>
      <c r="Q180" s="22" t="s">
        <v>176</v>
      </c>
      <c r="R180" s="23">
        <v>100</v>
      </c>
      <c r="S180" s="22" t="s">
        <v>177</v>
      </c>
      <c r="T180" s="23">
        <v>100</v>
      </c>
      <c r="U180" s="22" t="s">
        <v>177</v>
      </c>
      <c r="V180" s="23">
        <v>0</v>
      </c>
      <c r="W180" s="22" t="s">
        <v>177</v>
      </c>
      <c r="X180" s="23">
        <v>0</v>
      </c>
      <c r="Y180" s="22" t="s">
        <v>177</v>
      </c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1">
        <v>0</v>
      </c>
      <c r="AZ180" s="21">
        <v>0</v>
      </c>
      <c r="BA180" s="21">
        <v>0</v>
      </c>
      <c r="BB180" s="21">
        <v>222.89239999999998</v>
      </c>
      <c r="BC180" s="21">
        <v>0</v>
      </c>
      <c r="BD180" s="51" t="str">
        <f t="shared" si="14"/>
        <v/>
      </c>
      <c r="BE180" s="51">
        <f t="shared" si="15"/>
        <v>485.7</v>
      </c>
    </row>
    <row r="181" spans="1:57" ht="30" customHeight="1" x14ac:dyDescent="0.25">
      <c r="A181" s="50">
        <f>IF(C181=C180,"",COUNTIF($A$7:A180,"&gt;0")+1)</f>
        <v>53</v>
      </c>
      <c r="B181" s="3" t="s">
        <v>190</v>
      </c>
      <c r="C181" s="7" t="s">
        <v>93</v>
      </c>
      <c r="D181" s="3" t="s">
        <v>94</v>
      </c>
      <c r="E181" s="46" t="str">
        <f t="shared" si="12"/>
        <v>A</v>
      </c>
      <c r="F181" s="47" t="str">
        <f t="shared" si="13"/>
        <v>TAIP</v>
      </c>
      <c r="G181" s="47" t="s">
        <v>369</v>
      </c>
      <c r="H181" s="41" t="s">
        <v>6</v>
      </c>
      <c r="I181" s="20" t="s">
        <v>222</v>
      </c>
      <c r="J181" s="21">
        <v>2352</v>
      </c>
      <c r="K181" s="22" t="s">
        <v>4</v>
      </c>
      <c r="L181" s="21">
        <v>8.1999999999999993</v>
      </c>
      <c r="M181" s="22" t="s">
        <v>179</v>
      </c>
      <c r="N181" s="21">
        <v>0</v>
      </c>
      <c r="O181" s="22" t="s">
        <v>175</v>
      </c>
      <c r="P181" s="23">
        <v>0</v>
      </c>
      <c r="Q181" s="22" t="s">
        <v>176</v>
      </c>
      <c r="R181" s="23">
        <v>100</v>
      </c>
      <c r="S181" s="22" t="s">
        <v>177</v>
      </c>
      <c r="T181" s="23">
        <v>100</v>
      </c>
      <c r="U181" s="22" t="s">
        <v>177</v>
      </c>
      <c r="V181" s="23">
        <v>0</v>
      </c>
      <c r="W181" s="22" t="s">
        <v>177</v>
      </c>
      <c r="X181" s="23">
        <v>0</v>
      </c>
      <c r="Y181" s="22" t="s">
        <v>177</v>
      </c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1">
        <v>0</v>
      </c>
      <c r="AZ181" s="21">
        <v>0</v>
      </c>
      <c r="BA181" s="21">
        <v>0</v>
      </c>
      <c r="BB181" s="21">
        <v>19.286399999999997</v>
      </c>
      <c r="BC181" s="21">
        <v>0</v>
      </c>
      <c r="BD181" s="51">
        <f t="shared" si="14"/>
        <v>0</v>
      </c>
      <c r="BE181" s="51">
        <f t="shared" si="15"/>
        <v>0</v>
      </c>
    </row>
    <row r="182" spans="1:57" ht="30" customHeight="1" x14ac:dyDescent="0.25">
      <c r="A182" s="50" t="str">
        <f>IF(C182=C181,"",COUNTIF($A$7:A181,"&gt;0")+1)</f>
        <v/>
      </c>
      <c r="B182" s="3" t="s">
        <v>190</v>
      </c>
      <c r="C182" s="7" t="s">
        <v>93</v>
      </c>
      <c r="D182" s="3" t="s">
        <v>94</v>
      </c>
      <c r="E182" s="46" t="str">
        <f t="shared" si="12"/>
        <v/>
      </c>
      <c r="F182" s="47" t="str">
        <f t="shared" si="13"/>
        <v/>
      </c>
      <c r="G182" s="47" t="s">
        <v>369</v>
      </c>
      <c r="H182" s="41" t="s">
        <v>6</v>
      </c>
      <c r="I182" s="20" t="s">
        <v>219</v>
      </c>
      <c r="J182" s="21">
        <v>0</v>
      </c>
      <c r="K182" s="22" t="s">
        <v>4</v>
      </c>
      <c r="L182" s="21">
        <v>40.06</v>
      </c>
      <c r="M182" s="22" t="s">
        <v>179</v>
      </c>
      <c r="N182" s="21">
        <v>77.599999999999994</v>
      </c>
      <c r="O182" s="22" t="s">
        <v>175</v>
      </c>
      <c r="P182" s="23">
        <v>0</v>
      </c>
      <c r="Q182" s="24" t="s">
        <v>176</v>
      </c>
      <c r="R182" s="23">
        <v>100</v>
      </c>
      <c r="S182" s="22" t="s">
        <v>177</v>
      </c>
      <c r="T182" s="23">
        <v>100</v>
      </c>
      <c r="U182" s="22" t="s">
        <v>177</v>
      </c>
      <c r="V182" s="23">
        <v>0</v>
      </c>
      <c r="W182" s="22" t="s">
        <v>177</v>
      </c>
      <c r="X182" s="23">
        <v>0</v>
      </c>
      <c r="Y182" s="22" t="s">
        <v>177</v>
      </c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1">
        <v>0</v>
      </c>
      <c r="AZ182" s="21">
        <v>0</v>
      </c>
      <c r="BA182" s="21">
        <v>0</v>
      </c>
      <c r="BB182" s="21">
        <v>0</v>
      </c>
      <c r="BC182" s="21">
        <v>0</v>
      </c>
      <c r="BD182" s="51" t="str">
        <f t="shared" si="14"/>
        <v/>
      </c>
      <c r="BE182" s="51">
        <f t="shared" si="15"/>
        <v>0</v>
      </c>
    </row>
    <row r="183" spans="1:57" ht="30" customHeight="1" x14ac:dyDescent="0.25">
      <c r="A183" s="50">
        <f>IF(C183=C182,"",COUNTIF($A$7:A182,"&gt;0")+1)</f>
        <v>54</v>
      </c>
      <c r="B183" s="3" t="s">
        <v>190</v>
      </c>
      <c r="C183" s="6" t="s">
        <v>201</v>
      </c>
      <c r="D183" s="1" t="s">
        <v>95</v>
      </c>
      <c r="E183" s="46" t="str">
        <f t="shared" si="12"/>
        <v>A</v>
      </c>
      <c r="F183" s="47" t="str">
        <f t="shared" si="13"/>
        <v>TAIP</v>
      </c>
      <c r="G183" s="47" t="s">
        <v>371</v>
      </c>
      <c r="H183" s="41" t="s">
        <v>6</v>
      </c>
      <c r="I183" s="20" t="s">
        <v>172</v>
      </c>
      <c r="J183" s="21">
        <v>3826.6419999999998</v>
      </c>
      <c r="K183" s="22" t="s">
        <v>173</v>
      </c>
      <c r="L183" s="21">
        <v>33.49</v>
      </c>
      <c r="M183" s="22" t="s">
        <v>174</v>
      </c>
      <c r="N183" s="21">
        <v>55.23</v>
      </c>
      <c r="O183" s="22" t="s">
        <v>175</v>
      </c>
      <c r="P183" s="23">
        <v>0</v>
      </c>
      <c r="Q183" s="24" t="s">
        <v>176</v>
      </c>
      <c r="R183" s="23">
        <v>100</v>
      </c>
      <c r="S183" s="22" t="s">
        <v>177</v>
      </c>
      <c r="T183" s="23">
        <v>100</v>
      </c>
      <c r="U183" s="22" t="s">
        <v>177</v>
      </c>
      <c r="V183" s="23">
        <v>0</v>
      </c>
      <c r="W183" s="22" t="s">
        <v>177</v>
      </c>
      <c r="X183" s="23">
        <v>0</v>
      </c>
      <c r="Y183" s="22" t="s">
        <v>177</v>
      </c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1">
        <v>7077.9587072333989</v>
      </c>
      <c r="AZ183" s="21">
        <v>0</v>
      </c>
      <c r="BA183" s="21">
        <v>0</v>
      </c>
      <c r="BB183" s="21">
        <v>128.15424057999999</v>
      </c>
      <c r="BC183" s="21">
        <v>0</v>
      </c>
      <c r="BD183" s="51">
        <f t="shared" si="14"/>
        <v>7077.9587072333989</v>
      </c>
      <c r="BE183" s="51">
        <f t="shared" ref="BE183:BE214" si="16">SUMIF(D:D,D183,AY:AY)</f>
        <v>7077.9587072333989</v>
      </c>
    </row>
    <row r="184" spans="1:57" ht="30" customHeight="1" x14ac:dyDescent="0.25">
      <c r="A184" s="50" t="str">
        <f>IF(C184=C183,"",COUNTIF($A$7:A183,"&gt;0")+1)</f>
        <v/>
      </c>
      <c r="B184" s="3" t="s">
        <v>190</v>
      </c>
      <c r="C184" s="6" t="s">
        <v>201</v>
      </c>
      <c r="D184" s="1" t="s">
        <v>95</v>
      </c>
      <c r="E184" s="46" t="str">
        <f t="shared" si="12"/>
        <v/>
      </c>
      <c r="F184" s="47" t="str">
        <f t="shared" si="13"/>
        <v/>
      </c>
      <c r="G184" s="47" t="s">
        <v>371</v>
      </c>
      <c r="H184" s="41" t="s">
        <v>6</v>
      </c>
      <c r="I184" s="20" t="s">
        <v>186</v>
      </c>
      <c r="J184" s="21">
        <v>59330</v>
      </c>
      <c r="K184" s="22" t="s">
        <v>4</v>
      </c>
      <c r="L184" s="21">
        <v>15.6</v>
      </c>
      <c r="M184" s="22" t="s">
        <v>179</v>
      </c>
      <c r="N184" s="21">
        <v>0</v>
      </c>
      <c r="O184" s="22" t="s">
        <v>175</v>
      </c>
      <c r="P184" s="23">
        <v>0</v>
      </c>
      <c r="Q184" s="22" t="s">
        <v>176</v>
      </c>
      <c r="R184" s="23">
        <v>100</v>
      </c>
      <c r="S184" s="22" t="s">
        <v>177</v>
      </c>
      <c r="T184" s="23">
        <v>100</v>
      </c>
      <c r="U184" s="22" t="s">
        <v>177</v>
      </c>
      <c r="V184" s="23">
        <v>100</v>
      </c>
      <c r="W184" s="22" t="s">
        <v>177</v>
      </c>
      <c r="X184" s="23">
        <v>0</v>
      </c>
      <c r="Y184" s="22" t="s">
        <v>177</v>
      </c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1">
        <v>0</v>
      </c>
      <c r="AZ184" s="21">
        <v>0</v>
      </c>
      <c r="BA184" s="21">
        <v>0</v>
      </c>
      <c r="BB184" s="21">
        <v>0</v>
      </c>
      <c r="BC184" s="21">
        <v>925.548</v>
      </c>
      <c r="BD184" s="51" t="str">
        <f t="shared" si="14"/>
        <v/>
      </c>
      <c r="BE184" s="51">
        <f t="shared" si="16"/>
        <v>7077.9587072333989</v>
      </c>
    </row>
    <row r="185" spans="1:57" ht="30" customHeight="1" x14ac:dyDescent="0.25">
      <c r="A185" s="50">
        <f>IF(C185=C184,"",COUNTIF($A$7:A184,"&gt;0")+1)</f>
        <v>55</v>
      </c>
      <c r="B185" s="3" t="s">
        <v>190</v>
      </c>
      <c r="C185" s="7" t="s">
        <v>96</v>
      </c>
      <c r="D185" s="3" t="s">
        <v>97</v>
      </c>
      <c r="E185" s="46" t="str">
        <f t="shared" si="12"/>
        <v>A</v>
      </c>
      <c r="F185" s="47" t="str">
        <f t="shared" si="13"/>
        <v>TAIP</v>
      </c>
      <c r="G185" s="47" t="s">
        <v>372</v>
      </c>
      <c r="H185" s="41" t="s">
        <v>6</v>
      </c>
      <c r="I185" s="20" t="s">
        <v>172</v>
      </c>
      <c r="J185" s="21">
        <v>8594.2250000000004</v>
      </c>
      <c r="K185" s="22" t="s">
        <v>173</v>
      </c>
      <c r="L185" s="21">
        <v>33.49</v>
      </c>
      <c r="M185" s="22" t="s">
        <v>174</v>
      </c>
      <c r="N185" s="21">
        <v>55.23</v>
      </c>
      <c r="O185" s="22" t="s">
        <v>175</v>
      </c>
      <c r="P185" s="23">
        <v>0</v>
      </c>
      <c r="Q185" s="24" t="s">
        <v>176</v>
      </c>
      <c r="R185" s="23">
        <v>100</v>
      </c>
      <c r="S185" s="22" t="s">
        <v>177</v>
      </c>
      <c r="T185" s="23">
        <v>100</v>
      </c>
      <c r="U185" s="22" t="s">
        <v>177</v>
      </c>
      <c r="V185" s="23">
        <v>0</v>
      </c>
      <c r="W185" s="22" t="s">
        <v>177</v>
      </c>
      <c r="X185" s="23">
        <v>0</v>
      </c>
      <c r="Y185" s="22" t="s">
        <v>177</v>
      </c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1">
        <v>15896.331475657498</v>
      </c>
      <c r="AZ185" s="21">
        <v>0</v>
      </c>
      <c r="BA185" s="21">
        <v>0</v>
      </c>
      <c r="BB185" s="21">
        <v>287.82059525</v>
      </c>
      <c r="BC185" s="21">
        <v>0</v>
      </c>
      <c r="BD185" s="51">
        <f t="shared" si="14"/>
        <v>15896.331475657498</v>
      </c>
      <c r="BE185" s="51">
        <f t="shared" si="16"/>
        <v>15896.331475657498</v>
      </c>
    </row>
    <row r="186" spans="1:57" ht="30" customHeight="1" x14ac:dyDescent="0.25">
      <c r="A186" s="50" t="str">
        <f>IF(C186=C185,"",COUNTIF($A$7:A185,"&gt;0")+1)</f>
        <v/>
      </c>
      <c r="B186" s="3" t="s">
        <v>190</v>
      </c>
      <c r="C186" s="7" t="s">
        <v>96</v>
      </c>
      <c r="D186" s="3" t="s">
        <v>97</v>
      </c>
      <c r="E186" s="46" t="str">
        <f t="shared" si="12"/>
        <v/>
      </c>
      <c r="F186" s="47" t="str">
        <f t="shared" si="13"/>
        <v/>
      </c>
      <c r="G186" s="47" t="s">
        <v>372</v>
      </c>
      <c r="H186" s="41" t="s">
        <v>6</v>
      </c>
      <c r="I186" s="20" t="s">
        <v>178</v>
      </c>
      <c r="J186" s="21">
        <v>44845.932000000008</v>
      </c>
      <c r="K186" s="22" t="s">
        <v>4</v>
      </c>
      <c r="L186" s="21">
        <v>15.6</v>
      </c>
      <c r="M186" s="22" t="s">
        <v>179</v>
      </c>
      <c r="N186" s="21">
        <v>0</v>
      </c>
      <c r="O186" s="22" t="s">
        <v>175</v>
      </c>
      <c r="P186" s="23">
        <v>0</v>
      </c>
      <c r="Q186" s="22" t="s">
        <v>176</v>
      </c>
      <c r="R186" s="23">
        <v>100</v>
      </c>
      <c r="S186" s="22" t="s">
        <v>177</v>
      </c>
      <c r="T186" s="23">
        <v>100</v>
      </c>
      <c r="U186" s="22" t="s">
        <v>177</v>
      </c>
      <c r="V186" s="23">
        <v>100</v>
      </c>
      <c r="W186" s="22" t="s">
        <v>177</v>
      </c>
      <c r="X186" s="23">
        <v>0</v>
      </c>
      <c r="Y186" s="22" t="s">
        <v>177</v>
      </c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1">
        <v>0</v>
      </c>
      <c r="AZ186" s="21">
        <v>0</v>
      </c>
      <c r="BA186" s="21">
        <v>0</v>
      </c>
      <c r="BB186" s="21">
        <v>0</v>
      </c>
      <c r="BC186" s="21">
        <v>699.59653920000017</v>
      </c>
      <c r="BD186" s="51" t="str">
        <f t="shared" si="14"/>
        <v/>
      </c>
      <c r="BE186" s="51">
        <f t="shared" si="16"/>
        <v>15896.331475657498</v>
      </c>
    </row>
    <row r="187" spans="1:57" ht="30" customHeight="1" x14ac:dyDescent="0.25">
      <c r="A187" s="50" t="str">
        <f>IF(C187=C186,"",COUNTIF($A$7:A186,"&gt;0")+1)</f>
        <v/>
      </c>
      <c r="B187" s="3" t="s">
        <v>190</v>
      </c>
      <c r="C187" s="7" t="s">
        <v>96</v>
      </c>
      <c r="D187" s="3" t="s">
        <v>97</v>
      </c>
      <c r="E187" s="46" t="str">
        <f t="shared" si="12"/>
        <v/>
      </c>
      <c r="F187" s="47" t="str">
        <f t="shared" si="13"/>
        <v/>
      </c>
      <c r="G187" s="47" t="s">
        <v>372</v>
      </c>
      <c r="H187" s="41" t="s">
        <v>6</v>
      </c>
      <c r="I187" s="20" t="s">
        <v>180</v>
      </c>
      <c r="J187" s="21">
        <v>6626.5399999999991</v>
      </c>
      <c r="K187" s="22" t="s">
        <v>4</v>
      </c>
      <c r="L187" s="21">
        <v>25.4</v>
      </c>
      <c r="M187" s="22" t="s">
        <v>179</v>
      </c>
      <c r="N187" s="21">
        <v>0</v>
      </c>
      <c r="O187" s="22" t="s">
        <v>175</v>
      </c>
      <c r="P187" s="23">
        <v>0</v>
      </c>
      <c r="Q187" s="24" t="s">
        <v>176</v>
      </c>
      <c r="R187" s="23">
        <v>100</v>
      </c>
      <c r="S187" s="22" t="s">
        <v>177</v>
      </c>
      <c r="T187" s="23">
        <v>100</v>
      </c>
      <c r="U187" s="22" t="s">
        <v>177</v>
      </c>
      <c r="V187" s="23">
        <v>100</v>
      </c>
      <c r="W187" s="22" t="s">
        <v>177</v>
      </c>
      <c r="X187" s="23">
        <v>0</v>
      </c>
      <c r="Y187" s="22" t="s">
        <v>177</v>
      </c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1">
        <v>0</v>
      </c>
      <c r="AZ187" s="21">
        <v>0</v>
      </c>
      <c r="BA187" s="21">
        <v>0</v>
      </c>
      <c r="BB187" s="21">
        <v>0</v>
      </c>
      <c r="BC187" s="21">
        <v>168.31411599999998</v>
      </c>
      <c r="BD187" s="51" t="str">
        <f t="shared" si="14"/>
        <v/>
      </c>
      <c r="BE187" s="51">
        <f t="shared" si="16"/>
        <v>15896.331475657498</v>
      </c>
    </row>
    <row r="188" spans="1:57" ht="30" customHeight="1" x14ac:dyDescent="0.25">
      <c r="A188" s="50">
        <f>IF(C188=C187,"",COUNTIF($A$7:A187,"&gt;0")+1)</f>
        <v>56</v>
      </c>
      <c r="B188" s="3" t="s">
        <v>190</v>
      </c>
      <c r="C188" s="6" t="s">
        <v>98</v>
      </c>
      <c r="D188" s="1" t="s">
        <v>99</v>
      </c>
      <c r="E188" s="46" t="str">
        <f t="shared" si="12"/>
        <v>A</v>
      </c>
      <c r="F188" s="47" t="str">
        <f t="shared" si="13"/>
        <v>TAIP</v>
      </c>
      <c r="G188" s="47" t="s">
        <v>368</v>
      </c>
      <c r="H188" s="41" t="s">
        <v>6</v>
      </c>
      <c r="I188" s="20" t="s">
        <v>222</v>
      </c>
      <c r="J188" s="21">
        <v>62554.76</v>
      </c>
      <c r="K188" s="22" t="s">
        <v>4</v>
      </c>
      <c r="L188" s="21">
        <v>8.1999999999999993</v>
      </c>
      <c r="M188" s="22" t="s">
        <v>179</v>
      </c>
      <c r="N188" s="21">
        <v>109.9</v>
      </c>
      <c r="O188" s="22" t="s">
        <v>175</v>
      </c>
      <c r="P188" s="23">
        <v>0</v>
      </c>
      <c r="Q188" s="22" t="s">
        <v>176</v>
      </c>
      <c r="R188" s="23">
        <v>100</v>
      </c>
      <c r="S188" s="22" t="s">
        <v>177</v>
      </c>
      <c r="T188" s="23">
        <v>100</v>
      </c>
      <c r="U188" s="22" t="s">
        <v>177</v>
      </c>
      <c r="V188" s="23">
        <v>100</v>
      </c>
      <c r="W188" s="22" t="s">
        <v>177</v>
      </c>
      <c r="X188" s="23">
        <v>0</v>
      </c>
      <c r="Y188" s="22" t="s">
        <v>177</v>
      </c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1">
        <v>0</v>
      </c>
      <c r="AZ188" s="21">
        <v>56373.098616800002</v>
      </c>
      <c r="BA188" s="21">
        <v>0</v>
      </c>
      <c r="BB188" s="21">
        <v>0</v>
      </c>
      <c r="BC188" s="21">
        <v>512.94903199999999</v>
      </c>
      <c r="BD188" s="51">
        <f t="shared" si="14"/>
        <v>0</v>
      </c>
      <c r="BE188" s="51">
        <f t="shared" si="16"/>
        <v>0</v>
      </c>
    </row>
    <row r="189" spans="1:57" ht="30" customHeight="1" x14ac:dyDescent="0.25">
      <c r="A189" s="50">
        <f>IF(C189=C188,"",COUNTIF($A$7:A188,"&gt;0")+1)</f>
        <v>57</v>
      </c>
      <c r="B189" s="3" t="s">
        <v>190</v>
      </c>
      <c r="C189" s="7" t="s">
        <v>100</v>
      </c>
      <c r="D189" s="3" t="s">
        <v>101</v>
      </c>
      <c r="E189" s="46" t="str">
        <f t="shared" si="12"/>
        <v>A</v>
      </c>
      <c r="F189" s="47" t="str">
        <f t="shared" si="13"/>
        <v>TAIP</v>
      </c>
      <c r="G189" s="48" t="s">
        <v>368</v>
      </c>
      <c r="H189" s="5" t="s">
        <v>6</v>
      </c>
      <c r="I189" s="26" t="s">
        <v>222</v>
      </c>
      <c r="J189" s="27">
        <v>0</v>
      </c>
      <c r="K189" s="28" t="s">
        <v>4</v>
      </c>
      <c r="L189" s="27">
        <v>15.6</v>
      </c>
      <c r="M189" s="28" t="s">
        <v>179</v>
      </c>
      <c r="N189" s="27">
        <v>0</v>
      </c>
      <c r="O189" s="28" t="s">
        <v>175</v>
      </c>
      <c r="P189" s="29">
        <v>0</v>
      </c>
      <c r="Q189" s="28" t="s">
        <v>176</v>
      </c>
      <c r="R189" s="29">
        <v>100</v>
      </c>
      <c r="S189" s="28" t="s">
        <v>177</v>
      </c>
      <c r="T189" s="29">
        <v>100</v>
      </c>
      <c r="U189" s="28" t="s">
        <v>177</v>
      </c>
      <c r="V189" s="29">
        <v>100</v>
      </c>
      <c r="W189" s="28" t="s">
        <v>177</v>
      </c>
      <c r="X189" s="29">
        <v>0</v>
      </c>
      <c r="Y189" s="28" t="s">
        <v>177</v>
      </c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7">
        <v>0</v>
      </c>
      <c r="AZ189" s="27">
        <v>0</v>
      </c>
      <c r="BA189" s="27">
        <v>0</v>
      </c>
      <c r="BB189" s="27">
        <v>0</v>
      </c>
      <c r="BC189" s="27">
        <v>0</v>
      </c>
      <c r="BD189" s="51">
        <f t="shared" si="14"/>
        <v>0</v>
      </c>
      <c r="BE189" s="51">
        <f t="shared" si="16"/>
        <v>0</v>
      </c>
    </row>
    <row r="190" spans="1:57" ht="30" customHeight="1" x14ac:dyDescent="0.25">
      <c r="A190" s="50" t="str">
        <f>IF(C190=C189,"",COUNTIF($A$7:A189,"&gt;0")+1)</f>
        <v/>
      </c>
      <c r="B190" s="3" t="s">
        <v>190</v>
      </c>
      <c r="C190" s="7" t="s">
        <v>100</v>
      </c>
      <c r="D190" s="3" t="s">
        <v>101</v>
      </c>
      <c r="E190" s="46" t="str">
        <f t="shared" si="12"/>
        <v/>
      </c>
      <c r="F190" s="47" t="str">
        <f t="shared" si="13"/>
        <v/>
      </c>
      <c r="G190" s="48" t="s">
        <v>368</v>
      </c>
      <c r="H190" s="5" t="s">
        <v>6</v>
      </c>
      <c r="I190" s="26" t="s">
        <v>223</v>
      </c>
      <c r="J190" s="27">
        <v>0</v>
      </c>
      <c r="K190" s="28" t="s">
        <v>4</v>
      </c>
      <c r="L190" s="27">
        <v>38.1</v>
      </c>
      <c r="M190" s="28" t="s">
        <v>179</v>
      </c>
      <c r="N190" s="27">
        <v>73.3</v>
      </c>
      <c r="O190" s="28" t="s">
        <v>175</v>
      </c>
      <c r="P190" s="29">
        <v>0</v>
      </c>
      <c r="Q190" s="30" t="s">
        <v>176</v>
      </c>
      <c r="R190" s="29">
        <v>100</v>
      </c>
      <c r="S190" s="28" t="s">
        <v>177</v>
      </c>
      <c r="T190" s="29">
        <v>100</v>
      </c>
      <c r="U190" s="28" t="s">
        <v>177</v>
      </c>
      <c r="V190" s="29">
        <v>0</v>
      </c>
      <c r="W190" s="28" t="s">
        <v>177</v>
      </c>
      <c r="X190" s="29">
        <v>0</v>
      </c>
      <c r="Y190" s="28" t="s">
        <v>177</v>
      </c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27">
        <v>0</v>
      </c>
      <c r="AZ190" s="27">
        <v>0</v>
      </c>
      <c r="BA190" s="27">
        <v>0</v>
      </c>
      <c r="BB190" s="27">
        <v>0</v>
      </c>
      <c r="BC190" s="27">
        <v>0</v>
      </c>
      <c r="BD190" s="51" t="str">
        <f t="shared" si="14"/>
        <v/>
      </c>
      <c r="BE190" s="51">
        <f t="shared" si="16"/>
        <v>0</v>
      </c>
    </row>
    <row r="191" spans="1:57" ht="30" customHeight="1" x14ac:dyDescent="0.25">
      <c r="A191" s="50" t="str">
        <f>IF(C191=C190,"",COUNTIF($A$7:A190,"&gt;0")+1)</f>
        <v/>
      </c>
      <c r="B191" s="3" t="s">
        <v>190</v>
      </c>
      <c r="C191" s="7" t="s">
        <v>100</v>
      </c>
      <c r="D191" s="3" t="s">
        <v>101</v>
      </c>
      <c r="E191" s="46" t="str">
        <f t="shared" si="12"/>
        <v/>
      </c>
      <c r="F191" s="47" t="str">
        <f t="shared" si="13"/>
        <v/>
      </c>
      <c r="G191" s="48" t="s">
        <v>368</v>
      </c>
      <c r="H191" s="5" t="s">
        <v>6</v>
      </c>
      <c r="I191" s="26" t="s">
        <v>224</v>
      </c>
      <c r="J191" s="27">
        <v>0</v>
      </c>
      <c r="K191" s="28" t="s">
        <v>4</v>
      </c>
      <c r="L191" s="27">
        <v>15.6</v>
      </c>
      <c r="M191" s="28" t="s">
        <v>179</v>
      </c>
      <c r="N191" s="27">
        <v>0</v>
      </c>
      <c r="O191" s="28" t="s">
        <v>175</v>
      </c>
      <c r="P191" s="29">
        <v>0</v>
      </c>
      <c r="Q191" s="30" t="s">
        <v>176</v>
      </c>
      <c r="R191" s="29">
        <v>100</v>
      </c>
      <c r="S191" s="28" t="s">
        <v>177</v>
      </c>
      <c r="T191" s="29">
        <v>100</v>
      </c>
      <c r="U191" s="28" t="s">
        <v>177</v>
      </c>
      <c r="V191" s="29">
        <v>100</v>
      </c>
      <c r="W191" s="28" t="s">
        <v>177</v>
      </c>
      <c r="X191" s="29">
        <v>0</v>
      </c>
      <c r="Y191" s="28" t="s">
        <v>177</v>
      </c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27">
        <v>0</v>
      </c>
      <c r="AZ191" s="27">
        <v>0</v>
      </c>
      <c r="BA191" s="27">
        <v>0</v>
      </c>
      <c r="BB191" s="27">
        <v>0</v>
      </c>
      <c r="BC191" s="27">
        <v>0</v>
      </c>
      <c r="BD191" s="51" t="str">
        <f t="shared" si="14"/>
        <v/>
      </c>
      <c r="BE191" s="51">
        <f t="shared" si="16"/>
        <v>0</v>
      </c>
    </row>
    <row r="192" spans="1:57" ht="30" customHeight="1" x14ac:dyDescent="0.25">
      <c r="A192" s="50" t="str">
        <f>IF(C192=C191,"",COUNTIF($A$7:A191,"&gt;0")+1)</f>
        <v/>
      </c>
      <c r="B192" s="3" t="s">
        <v>190</v>
      </c>
      <c r="C192" s="7" t="s">
        <v>100</v>
      </c>
      <c r="D192" s="3" t="s">
        <v>101</v>
      </c>
      <c r="E192" s="46" t="str">
        <f t="shared" si="12"/>
        <v/>
      </c>
      <c r="F192" s="47" t="str">
        <f t="shared" si="13"/>
        <v/>
      </c>
      <c r="G192" s="48" t="s">
        <v>368</v>
      </c>
      <c r="H192" s="5" t="s">
        <v>6</v>
      </c>
      <c r="I192" s="26" t="s">
        <v>225</v>
      </c>
      <c r="J192" s="27">
        <v>0</v>
      </c>
      <c r="K192" s="28" t="s">
        <v>4</v>
      </c>
      <c r="L192" s="27">
        <v>11.72</v>
      </c>
      <c r="M192" s="28" t="s">
        <v>179</v>
      </c>
      <c r="N192" s="27">
        <v>104.34</v>
      </c>
      <c r="O192" s="28" t="s">
        <v>175</v>
      </c>
      <c r="P192" s="29">
        <v>0</v>
      </c>
      <c r="Q192" s="30" t="s">
        <v>176</v>
      </c>
      <c r="R192" s="29">
        <v>100</v>
      </c>
      <c r="S192" s="28" t="s">
        <v>177</v>
      </c>
      <c r="T192" s="29">
        <v>100</v>
      </c>
      <c r="U192" s="28" t="s">
        <v>177</v>
      </c>
      <c r="V192" s="29">
        <v>0</v>
      </c>
      <c r="W192" s="28" t="s">
        <v>177</v>
      </c>
      <c r="X192" s="29">
        <v>0</v>
      </c>
      <c r="Y192" s="28" t="s">
        <v>177</v>
      </c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51" t="str">
        <f t="shared" si="14"/>
        <v/>
      </c>
      <c r="BE192" s="51">
        <f t="shared" si="16"/>
        <v>0</v>
      </c>
    </row>
    <row r="193" spans="1:57" ht="30" customHeight="1" x14ac:dyDescent="0.25">
      <c r="A193" s="50">
        <f>IF(C193=C192,"",COUNTIF($A$7:A192,"&gt;0")+1)</f>
        <v>58</v>
      </c>
      <c r="B193" s="3" t="s">
        <v>190</v>
      </c>
      <c r="C193" s="6" t="s">
        <v>102</v>
      </c>
      <c r="D193" s="1" t="s">
        <v>103</v>
      </c>
      <c r="E193" s="46" t="str">
        <f t="shared" si="12"/>
        <v>A</v>
      </c>
      <c r="F193" s="47" t="str">
        <f t="shared" si="13"/>
        <v>TAIP</v>
      </c>
      <c r="G193" s="47" t="s">
        <v>368</v>
      </c>
      <c r="H193" s="41" t="s">
        <v>6</v>
      </c>
      <c r="I193" s="20" t="s">
        <v>196</v>
      </c>
      <c r="J193" s="21">
        <v>66.674000000000007</v>
      </c>
      <c r="K193" s="22" t="s">
        <v>4</v>
      </c>
      <c r="L193" s="21">
        <v>40.06</v>
      </c>
      <c r="M193" s="22" t="s">
        <v>179</v>
      </c>
      <c r="N193" s="21">
        <v>77.599999999999994</v>
      </c>
      <c r="O193" s="22" t="s">
        <v>175</v>
      </c>
      <c r="P193" s="23">
        <v>0</v>
      </c>
      <c r="Q193" s="24" t="s">
        <v>176</v>
      </c>
      <c r="R193" s="23">
        <v>100</v>
      </c>
      <c r="S193" s="22" t="s">
        <v>177</v>
      </c>
      <c r="T193" s="23">
        <v>100</v>
      </c>
      <c r="U193" s="22" t="s">
        <v>177</v>
      </c>
      <c r="V193" s="23">
        <v>0</v>
      </c>
      <c r="W193" s="22" t="s">
        <v>177</v>
      </c>
      <c r="X193" s="23">
        <v>0</v>
      </c>
      <c r="Y193" s="22" t="s">
        <v>177</v>
      </c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1">
        <v>207.26653014400003</v>
      </c>
      <c r="AZ193" s="21">
        <v>0</v>
      </c>
      <c r="BA193" s="21">
        <v>0</v>
      </c>
      <c r="BB193" s="21">
        <v>2.6709604400000004</v>
      </c>
      <c r="BC193" s="21">
        <v>0</v>
      </c>
      <c r="BD193" s="51">
        <f t="shared" si="14"/>
        <v>207.26653014400003</v>
      </c>
      <c r="BE193" s="51">
        <f t="shared" si="16"/>
        <v>207.26653014400003</v>
      </c>
    </row>
    <row r="194" spans="1:57" ht="30" customHeight="1" x14ac:dyDescent="0.25">
      <c r="A194" s="50" t="str">
        <f>IF(C194=C193,"",COUNTIF($A$7:A193,"&gt;0")+1)</f>
        <v/>
      </c>
      <c r="B194" s="3" t="s">
        <v>190</v>
      </c>
      <c r="C194" s="6" t="s">
        <v>102</v>
      </c>
      <c r="D194" s="1" t="s">
        <v>103</v>
      </c>
      <c r="E194" s="46" t="str">
        <f t="shared" si="12"/>
        <v/>
      </c>
      <c r="F194" s="47" t="str">
        <f t="shared" si="13"/>
        <v/>
      </c>
      <c r="G194" s="47" t="s">
        <v>368</v>
      </c>
      <c r="H194" s="41" t="s">
        <v>6</v>
      </c>
      <c r="I194" s="20" t="s">
        <v>223</v>
      </c>
      <c r="J194" s="21">
        <v>0</v>
      </c>
      <c r="K194" s="22" t="s">
        <v>4</v>
      </c>
      <c r="L194" s="21">
        <v>38.1</v>
      </c>
      <c r="M194" s="22" t="s">
        <v>179</v>
      </c>
      <c r="N194" s="21">
        <v>77.400000000000006</v>
      </c>
      <c r="O194" s="22" t="s">
        <v>175</v>
      </c>
      <c r="P194" s="23">
        <v>0</v>
      </c>
      <c r="Q194" s="24" t="s">
        <v>176</v>
      </c>
      <c r="R194" s="23">
        <v>100</v>
      </c>
      <c r="S194" s="22" t="s">
        <v>177</v>
      </c>
      <c r="T194" s="23">
        <v>100</v>
      </c>
      <c r="U194" s="22" t="s">
        <v>177</v>
      </c>
      <c r="V194" s="23">
        <v>0</v>
      </c>
      <c r="W194" s="22" t="s">
        <v>177</v>
      </c>
      <c r="X194" s="23">
        <v>0</v>
      </c>
      <c r="Y194" s="22" t="s">
        <v>177</v>
      </c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1">
        <v>0</v>
      </c>
      <c r="AZ194" s="21">
        <v>0</v>
      </c>
      <c r="BA194" s="21">
        <v>0</v>
      </c>
      <c r="BB194" s="21">
        <v>0</v>
      </c>
      <c r="BC194" s="21">
        <v>0</v>
      </c>
      <c r="BD194" s="51" t="str">
        <f t="shared" si="14"/>
        <v/>
      </c>
      <c r="BE194" s="51">
        <f t="shared" si="16"/>
        <v>207.26653014400003</v>
      </c>
    </row>
    <row r="195" spans="1:57" ht="30" customHeight="1" x14ac:dyDescent="0.25">
      <c r="A195" s="50" t="str">
        <f>IF(C195=C194,"",COUNTIF($A$7:A194,"&gt;0")+1)</f>
        <v/>
      </c>
      <c r="B195" s="3" t="s">
        <v>190</v>
      </c>
      <c r="C195" s="6" t="s">
        <v>102</v>
      </c>
      <c r="D195" s="1" t="s">
        <v>103</v>
      </c>
      <c r="E195" s="46" t="str">
        <f t="shared" si="12"/>
        <v/>
      </c>
      <c r="F195" s="47" t="str">
        <f t="shared" si="13"/>
        <v/>
      </c>
      <c r="G195" s="47" t="s">
        <v>368</v>
      </c>
      <c r="H195" s="41" t="s">
        <v>6</v>
      </c>
      <c r="I195" s="20" t="s">
        <v>227</v>
      </c>
      <c r="J195" s="21">
        <v>25143.14</v>
      </c>
      <c r="K195" s="22" t="s">
        <v>4</v>
      </c>
      <c r="L195" s="21">
        <v>15.6</v>
      </c>
      <c r="M195" s="22" t="s">
        <v>179</v>
      </c>
      <c r="N195" s="21">
        <v>0</v>
      </c>
      <c r="O195" s="22" t="s">
        <v>175</v>
      </c>
      <c r="P195" s="23">
        <v>0</v>
      </c>
      <c r="Q195" s="22" t="s">
        <v>176</v>
      </c>
      <c r="R195" s="23">
        <v>100</v>
      </c>
      <c r="S195" s="22" t="s">
        <v>177</v>
      </c>
      <c r="T195" s="23">
        <v>100</v>
      </c>
      <c r="U195" s="22" t="s">
        <v>177</v>
      </c>
      <c r="V195" s="23">
        <v>100</v>
      </c>
      <c r="W195" s="22" t="s">
        <v>177</v>
      </c>
      <c r="X195" s="23">
        <v>0</v>
      </c>
      <c r="Y195" s="22" t="s">
        <v>177</v>
      </c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1">
        <v>0</v>
      </c>
      <c r="AZ195" s="21">
        <v>0</v>
      </c>
      <c r="BA195" s="21">
        <v>0</v>
      </c>
      <c r="BB195" s="21">
        <v>0</v>
      </c>
      <c r="BC195" s="21">
        <v>392.23298399999999</v>
      </c>
      <c r="BD195" s="51" t="str">
        <f t="shared" si="14"/>
        <v/>
      </c>
      <c r="BE195" s="51">
        <f t="shared" si="16"/>
        <v>207.26653014400003</v>
      </c>
    </row>
    <row r="196" spans="1:57" ht="30" customHeight="1" x14ac:dyDescent="0.25">
      <c r="A196" s="50">
        <f>IF(C196=C195,"",COUNTIF($A$7:A195,"&gt;0")+1)</f>
        <v>59</v>
      </c>
      <c r="B196" s="3" t="s">
        <v>190</v>
      </c>
      <c r="C196" s="7" t="s">
        <v>159</v>
      </c>
      <c r="D196" s="3" t="s">
        <v>160</v>
      </c>
      <c r="E196" s="46" t="str">
        <f t="shared" si="12"/>
        <v>B</v>
      </c>
      <c r="F196" s="47" t="str">
        <f t="shared" si="13"/>
        <v/>
      </c>
      <c r="G196" s="47" t="s">
        <v>370</v>
      </c>
      <c r="H196" s="41" t="s">
        <v>6</v>
      </c>
      <c r="I196" s="20" t="s">
        <v>172</v>
      </c>
      <c r="J196" s="21">
        <v>31853.481</v>
      </c>
      <c r="K196" s="22" t="s">
        <v>4</v>
      </c>
      <c r="L196" s="21">
        <v>38.270000000000003</v>
      </c>
      <c r="M196" s="22" t="s">
        <v>179</v>
      </c>
      <c r="N196" s="21">
        <v>56.08</v>
      </c>
      <c r="O196" s="22" t="s">
        <v>175</v>
      </c>
      <c r="P196" s="23">
        <v>0</v>
      </c>
      <c r="Q196" s="24" t="s">
        <v>176</v>
      </c>
      <c r="R196" s="23">
        <v>100</v>
      </c>
      <c r="S196" s="22" t="s">
        <v>177</v>
      </c>
      <c r="T196" s="23">
        <v>100</v>
      </c>
      <c r="U196" s="22" t="s">
        <v>177</v>
      </c>
      <c r="V196" s="23">
        <v>0</v>
      </c>
      <c r="W196" s="22" t="s">
        <v>177</v>
      </c>
      <c r="X196" s="23">
        <v>0</v>
      </c>
      <c r="Y196" s="22" t="s">
        <v>177</v>
      </c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1">
        <v>68363.354818149601</v>
      </c>
      <c r="AZ196" s="21">
        <v>0</v>
      </c>
      <c r="BA196" s="21">
        <v>0</v>
      </c>
      <c r="BB196" s="21">
        <v>1219.0327178699999</v>
      </c>
      <c r="BC196" s="21">
        <v>0</v>
      </c>
      <c r="BD196" s="51">
        <f t="shared" si="14"/>
        <v>68709.093889548603</v>
      </c>
      <c r="BE196" s="51">
        <f t="shared" si="16"/>
        <v>68709.093889548603</v>
      </c>
    </row>
    <row r="197" spans="1:57" ht="30" customHeight="1" x14ac:dyDescent="0.25">
      <c r="A197" s="50" t="str">
        <f>IF(C197=C196,"",COUNTIF($A$7:A196,"&gt;0")+1)</f>
        <v/>
      </c>
      <c r="B197" s="3" t="s">
        <v>190</v>
      </c>
      <c r="C197" s="7" t="s">
        <v>159</v>
      </c>
      <c r="D197" s="3" t="s">
        <v>160</v>
      </c>
      <c r="E197" s="46" t="str">
        <f t="shared" si="12"/>
        <v/>
      </c>
      <c r="F197" s="47" t="str">
        <f t="shared" si="13"/>
        <v/>
      </c>
      <c r="G197" s="47" t="s">
        <v>370</v>
      </c>
      <c r="H197" s="41" t="s">
        <v>6</v>
      </c>
      <c r="I197" s="20" t="s">
        <v>195</v>
      </c>
      <c r="J197" s="21">
        <v>110.13</v>
      </c>
      <c r="K197" s="22" t="s">
        <v>4</v>
      </c>
      <c r="L197" s="21">
        <v>43.07</v>
      </c>
      <c r="M197" s="22" t="s">
        <v>179</v>
      </c>
      <c r="N197" s="21">
        <v>72.89</v>
      </c>
      <c r="O197" s="22" t="s">
        <v>175</v>
      </c>
      <c r="P197" s="23">
        <v>0</v>
      </c>
      <c r="Q197" s="24" t="s">
        <v>176</v>
      </c>
      <c r="R197" s="23">
        <v>100</v>
      </c>
      <c r="S197" s="22" t="s">
        <v>177</v>
      </c>
      <c r="T197" s="23">
        <v>100</v>
      </c>
      <c r="U197" s="22" t="s">
        <v>177</v>
      </c>
      <c r="V197" s="23">
        <v>0</v>
      </c>
      <c r="W197" s="22" t="s">
        <v>177</v>
      </c>
      <c r="X197" s="23">
        <v>0</v>
      </c>
      <c r="Y197" s="22" t="s">
        <v>177</v>
      </c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1">
        <v>345.73907139900001</v>
      </c>
      <c r="AZ197" s="21">
        <v>0</v>
      </c>
      <c r="BA197" s="21">
        <v>0</v>
      </c>
      <c r="BB197" s="21">
        <v>4.7432990999999998</v>
      </c>
      <c r="BC197" s="21">
        <v>0</v>
      </c>
      <c r="BD197" s="51" t="str">
        <f t="shared" si="14"/>
        <v/>
      </c>
      <c r="BE197" s="51">
        <f t="shared" si="16"/>
        <v>68709.093889548603</v>
      </c>
    </row>
    <row r="198" spans="1:57" ht="30" customHeight="1" x14ac:dyDescent="0.25">
      <c r="A198" s="50">
        <f>IF(C198=C197,"",COUNTIF($A$7:A197,"&gt;0")+1)</f>
        <v>60</v>
      </c>
      <c r="B198" s="3" t="s">
        <v>191</v>
      </c>
      <c r="C198" s="6" t="s">
        <v>104</v>
      </c>
      <c r="D198" s="2" t="s">
        <v>105</v>
      </c>
      <c r="E198" s="46" t="str">
        <f t="shared" si="12"/>
        <v>A</v>
      </c>
      <c r="F198" s="47" t="str">
        <f t="shared" si="13"/>
        <v>TAIP</v>
      </c>
      <c r="G198" s="47" t="s">
        <v>367</v>
      </c>
      <c r="H198" s="41" t="s">
        <v>6</v>
      </c>
      <c r="I198" s="20" t="s">
        <v>202</v>
      </c>
      <c r="J198" s="21">
        <v>3191.4720000000002</v>
      </c>
      <c r="K198" s="22" t="s">
        <v>173</v>
      </c>
      <c r="L198" s="21">
        <v>33.49</v>
      </c>
      <c r="M198" s="22" t="s">
        <v>174</v>
      </c>
      <c r="N198" s="21">
        <v>55.23</v>
      </c>
      <c r="O198" s="22" t="s">
        <v>175</v>
      </c>
      <c r="P198" s="23">
        <v>0</v>
      </c>
      <c r="Q198" s="24" t="s">
        <v>176</v>
      </c>
      <c r="R198" s="23">
        <v>100</v>
      </c>
      <c r="S198" s="22" t="s">
        <v>177</v>
      </c>
      <c r="T198" s="23">
        <v>100</v>
      </c>
      <c r="U198" s="22" t="s">
        <v>177</v>
      </c>
      <c r="V198" s="23">
        <v>0</v>
      </c>
      <c r="W198" s="22" t="s">
        <v>177</v>
      </c>
      <c r="X198" s="23">
        <v>0</v>
      </c>
      <c r="Y198" s="22" t="s">
        <v>177</v>
      </c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1">
        <v>5903.1148017743999</v>
      </c>
      <c r="AZ198" s="21">
        <v>0</v>
      </c>
      <c r="BA198" s="21">
        <v>0</v>
      </c>
      <c r="BB198" s="21">
        <v>106.88239728000002</v>
      </c>
      <c r="BC198" s="21">
        <v>0</v>
      </c>
      <c r="BD198" s="51">
        <f t="shared" si="14"/>
        <v>7274.8782826335</v>
      </c>
      <c r="BE198" s="51">
        <f t="shared" si="16"/>
        <v>7274.8782826335</v>
      </c>
    </row>
    <row r="199" spans="1:57" ht="30" customHeight="1" x14ac:dyDescent="0.25">
      <c r="A199" s="50" t="str">
        <f>IF(C199=C198,"",COUNTIF($A$7:A198,"&gt;0")+1)</f>
        <v/>
      </c>
      <c r="B199" s="3" t="s">
        <v>191</v>
      </c>
      <c r="C199" s="6" t="s">
        <v>104</v>
      </c>
      <c r="D199" s="2" t="s">
        <v>105</v>
      </c>
      <c r="E199" s="46" t="str">
        <f t="shared" si="12"/>
        <v/>
      </c>
      <c r="F199" s="47" t="str">
        <f t="shared" si="13"/>
        <v/>
      </c>
      <c r="G199" s="47" t="s">
        <v>367</v>
      </c>
      <c r="H199" s="41" t="s">
        <v>6</v>
      </c>
      <c r="I199" s="20" t="s">
        <v>202</v>
      </c>
      <c r="J199" s="21">
        <v>717.28</v>
      </c>
      <c r="K199" s="22" t="s">
        <v>173</v>
      </c>
      <c r="L199" s="21">
        <v>33.49</v>
      </c>
      <c r="M199" s="22" t="s">
        <v>174</v>
      </c>
      <c r="N199" s="21">
        <v>55.23</v>
      </c>
      <c r="O199" s="22" t="s">
        <v>175</v>
      </c>
      <c r="P199" s="23">
        <v>0</v>
      </c>
      <c r="Q199" s="24" t="s">
        <v>176</v>
      </c>
      <c r="R199" s="23">
        <v>100</v>
      </c>
      <c r="S199" s="22" t="s">
        <v>177</v>
      </c>
      <c r="T199" s="23">
        <v>100</v>
      </c>
      <c r="U199" s="22" t="s">
        <v>177</v>
      </c>
      <c r="V199" s="23">
        <v>0</v>
      </c>
      <c r="W199" s="22" t="s">
        <v>177</v>
      </c>
      <c r="X199" s="23">
        <v>0</v>
      </c>
      <c r="Y199" s="22" t="s">
        <v>177</v>
      </c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1">
        <v>1326.7188886559998</v>
      </c>
      <c r="AZ199" s="21">
        <v>0</v>
      </c>
      <c r="BA199" s="21">
        <v>0</v>
      </c>
      <c r="BB199" s="21">
        <v>24.021707200000002</v>
      </c>
      <c r="BC199" s="21">
        <v>0</v>
      </c>
      <c r="BD199" s="51" t="str">
        <f t="shared" si="14"/>
        <v/>
      </c>
      <c r="BE199" s="51">
        <f t="shared" si="16"/>
        <v>7274.8782826335</v>
      </c>
    </row>
    <row r="200" spans="1:57" ht="30" customHeight="1" x14ac:dyDescent="0.25">
      <c r="A200" s="50" t="str">
        <f>IF(C200=C199,"",COUNTIF($A$7:A199,"&gt;0")+1)</f>
        <v/>
      </c>
      <c r="B200" s="3" t="s">
        <v>191</v>
      </c>
      <c r="C200" s="6" t="s">
        <v>104</v>
      </c>
      <c r="D200" s="2" t="s">
        <v>105</v>
      </c>
      <c r="E200" s="46" t="str">
        <f t="shared" si="12"/>
        <v/>
      </c>
      <c r="F200" s="47" t="str">
        <f t="shared" si="13"/>
        <v/>
      </c>
      <c r="G200" s="47" t="s">
        <v>367</v>
      </c>
      <c r="H200" s="41" t="s">
        <v>6</v>
      </c>
      <c r="I200" s="20" t="s">
        <v>202</v>
      </c>
      <c r="J200" s="21">
        <v>24.353000000000002</v>
      </c>
      <c r="K200" s="22" t="s">
        <v>173</v>
      </c>
      <c r="L200" s="21">
        <v>33.49</v>
      </c>
      <c r="M200" s="22" t="s">
        <v>174</v>
      </c>
      <c r="N200" s="21">
        <v>55.23</v>
      </c>
      <c r="O200" s="22" t="s">
        <v>175</v>
      </c>
      <c r="P200" s="23">
        <v>0</v>
      </c>
      <c r="Q200" s="24" t="s">
        <v>176</v>
      </c>
      <c r="R200" s="23">
        <v>100</v>
      </c>
      <c r="S200" s="22" t="s">
        <v>177</v>
      </c>
      <c r="T200" s="23">
        <v>100</v>
      </c>
      <c r="U200" s="22" t="s">
        <v>177</v>
      </c>
      <c r="V200" s="23">
        <v>0</v>
      </c>
      <c r="W200" s="22" t="s">
        <v>177</v>
      </c>
      <c r="X200" s="23">
        <v>0</v>
      </c>
      <c r="Y200" s="22" t="s">
        <v>177</v>
      </c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1">
        <v>45.044592203099995</v>
      </c>
      <c r="AZ200" s="21">
        <v>0</v>
      </c>
      <c r="BA200" s="21">
        <v>0</v>
      </c>
      <c r="BB200" s="21">
        <v>0.8155819700000001</v>
      </c>
      <c r="BC200" s="21">
        <v>0</v>
      </c>
      <c r="BD200" s="51" t="str">
        <f t="shared" si="14"/>
        <v/>
      </c>
      <c r="BE200" s="51">
        <f t="shared" si="16"/>
        <v>7274.8782826335</v>
      </c>
    </row>
    <row r="201" spans="1:57" ht="30" customHeight="1" x14ac:dyDescent="0.25">
      <c r="A201" s="50">
        <f>IF(C201=C200,"",COUNTIF($A$7:A200,"&gt;0")+1)</f>
        <v>61</v>
      </c>
      <c r="B201" s="3" t="s">
        <v>191</v>
      </c>
      <c r="C201" s="7" t="s">
        <v>158</v>
      </c>
      <c r="D201" s="3" t="s">
        <v>106</v>
      </c>
      <c r="E201" s="46" t="str">
        <f t="shared" ref="E201:E263" si="17">IF(BD201="","",IF(BD201&lt;50000,"A",IF(BD201&lt;500000,"B",IF(BD201&gt;500000,"C"))))</f>
        <v>A</v>
      </c>
      <c r="F201" s="47" t="str">
        <f t="shared" ref="F201:F263" si="18">IF(BD201&lt;25000,"TAIP","")</f>
        <v>TAIP</v>
      </c>
      <c r="G201" s="47" t="s">
        <v>376</v>
      </c>
      <c r="H201" s="41" t="s">
        <v>6</v>
      </c>
      <c r="I201" s="20" t="s">
        <v>172</v>
      </c>
      <c r="J201" s="21">
        <v>9523.1810000000005</v>
      </c>
      <c r="K201" s="22" t="s">
        <v>173</v>
      </c>
      <c r="L201" s="21">
        <v>33.969900000000003</v>
      </c>
      <c r="M201" s="22" t="s">
        <v>174</v>
      </c>
      <c r="N201" s="21">
        <v>55.285200000000003</v>
      </c>
      <c r="O201" s="22" t="s">
        <v>175</v>
      </c>
      <c r="P201" s="23">
        <v>0</v>
      </c>
      <c r="Q201" s="24" t="s">
        <v>176</v>
      </c>
      <c r="R201" s="23">
        <v>100</v>
      </c>
      <c r="S201" s="22" t="s">
        <v>177</v>
      </c>
      <c r="T201" s="23">
        <v>100</v>
      </c>
      <c r="U201" s="22" t="s">
        <v>177</v>
      </c>
      <c r="V201" s="23">
        <v>0</v>
      </c>
      <c r="W201" s="22" t="s">
        <v>177</v>
      </c>
      <c r="X201" s="23">
        <v>0</v>
      </c>
      <c r="Y201" s="22" t="s">
        <v>177</v>
      </c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1">
        <v>17884.845473437548</v>
      </c>
      <c r="AZ201" s="21">
        <v>0</v>
      </c>
      <c r="BA201" s="21">
        <v>0</v>
      </c>
      <c r="BB201" s="21">
        <v>323.50150625190003</v>
      </c>
      <c r="BC201" s="21">
        <v>0</v>
      </c>
      <c r="BD201" s="51">
        <f t="shared" si="14"/>
        <v>17884.845473437548</v>
      </c>
      <c r="BE201" s="51">
        <f t="shared" si="16"/>
        <v>17884.845473437548</v>
      </c>
    </row>
    <row r="202" spans="1:57" ht="30" customHeight="1" x14ac:dyDescent="0.25">
      <c r="A202" s="50" t="str">
        <f>IF(C202=C201,"",COUNTIF($A$7:A201,"&gt;0")+1)</f>
        <v/>
      </c>
      <c r="B202" s="3" t="s">
        <v>191</v>
      </c>
      <c r="C202" s="7" t="s">
        <v>158</v>
      </c>
      <c r="D202" s="3" t="s">
        <v>106</v>
      </c>
      <c r="E202" s="46" t="str">
        <f t="shared" si="17"/>
        <v/>
      </c>
      <c r="F202" s="47" t="str">
        <f t="shared" si="18"/>
        <v/>
      </c>
      <c r="G202" s="47" t="s">
        <v>376</v>
      </c>
      <c r="H202" s="41" t="s">
        <v>6</v>
      </c>
      <c r="I202" s="20" t="s">
        <v>439</v>
      </c>
      <c r="J202" s="21">
        <v>27152.4987</v>
      </c>
      <c r="K202" s="22" t="s">
        <v>4</v>
      </c>
      <c r="L202" s="21">
        <v>15.6</v>
      </c>
      <c r="M202" s="22" t="s">
        <v>179</v>
      </c>
      <c r="N202" s="21">
        <v>109.9</v>
      </c>
      <c r="O202" s="22" t="s">
        <v>175</v>
      </c>
      <c r="P202" s="23">
        <v>0</v>
      </c>
      <c r="Q202" s="24" t="s">
        <v>176</v>
      </c>
      <c r="R202" s="23">
        <v>100</v>
      </c>
      <c r="S202" s="22" t="s">
        <v>177</v>
      </c>
      <c r="T202" s="23">
        <v>100</v>
      </c>
      <c r="U202" s="22" t="s">
        <v>177</v>
      </c>
      <c r="V202" s="23">
        <v>100</v>
      </c>
      <c r="W202" s="22" t="s">
        <v>177</v>
      </c>
      <c r="X202" s="23">
        <v>0</v>
      </c>
      <c r="Y202" s="22" t="s">
        <v>177</v>
      </c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1">
        <v>0</v>
      </c>
      <c r="AZ202" s="21">
        <v>46551.329871228001</v>
      </c>
      <c r="BA202" s="21">
        <v>0</v>
      </c>
      <c r="BB202" s="21">
        <v>0</v>
      </c>
      <c r="BC202" s="21">
        <v>423.57897972000001</v>
      </c>
      <c r="BD202" s="51" t="str">
        <f t="shared" ref="BD202:BD264" si="19">IF(D202=D201,"",BE202)</f>
        <v/>
      </c>
      <c r="BE202" s="51">
        <f t="shared" si="16"/>
        <v>17884.845473437548</v>
      </c>
    </row>
    <row r="203" spans="1:57" ht="30" customHeight="1" x14ac:dyDescent="0.25">
      <c r="A203" s="50">
        <f>IF(C203=C202,"",COUNTIF($A$7:A202,"&gt;0")+1)</f>
        <v>62</v>
      </c>
      <c r="B203" s="3" t="s">
        <v>191</v>
      </c>
      <c r="C203" s="6" t="s">
        <v>239</v>
      </c>
      <c r="D203" s="2" t="s">
        <v>107</v>
      </c>
      <c r="E203" s="46" t="str">
        <f t="shared" si="17"/>
        <v>A</v>
      </c>
      <c r="F203" s="47" t="str">
        <f t="shared" si="18"/>
        <v>TAIP</v>
      </c>
      <c r="G203" s="47" t="s">
        <v>368</v>
      </c>
      <c r="H203" s="41" t="s">
        <v>6</v>
      </c>
      <c r="I203" s="20" t="s">
        <v>238</v>
      </c>
      <c r="J203" s="21">
        <v>0</v>
      </c>
      <c r="K203" s="22" t="s">
        <v>4</v>
      </c>
      <c r="L203" s="21">
        <v>38.1</v>
      </c>
      <c r="M203" s="22" t="s">
        <v>179</v>
      </c>
      <c r="N203" s="21">
        <v>77.400000000000006</v>
      </c>
      <c r="O203" s="22" t="s">
        <v>175</v>
      </c>
      <c r="P203" s="23">
        <v>0</v>
      </c>
      <c r="Q203" s="24" t="s">
        <v>176</v>
      </c>
      <c r="R203" s="23">
        <v>100</v>
      </c>
      <c r="S203" s="22" t="s">
        <v>177</v>
      </c>
      <c r="T203" s="23">
        <v>100</v>
      </c>
      <c r="U203" s="22" t="s">
        <v>177</v>
      </c>
      <c r="V203" s="23">
        <v>0</v>
      </c>
      <c r="W203" s="22" t="s">
        <v>177</v>
      </c>
      <c r="X203" s="23">
        <v>0</v>
      </c>
      <c r="Y203" s="22" t="s">
        <v>177</v>
      </c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1">
        <v>0</v>
      </c>
      <c r="AZ203" s="21">
        <v>0</v>
      </c>
      <c r="BA203" s="21">
        <v>0</v>
      </c>
      <c r="BB203" s="21">
        <v>0</v>
      </c>
      <c r="BC203" s="21">
        <v>0</v>
      </c>
      <c r="BD203" s="51">
        <f t="shared" si="19"/>
        <v>0</v>
      </c>
      <c r="BE203" s="51">
        <f t="shared" si="16"/>
        <v>0</v>
      </c>
    </row>
    <row r="204" spans="1:57" ht="30" customHeight="1" x14ac:dyDescent="0.25">
      <c r="A204" s="50" t="str">
        <f>IF(C204=C203,"",COUNTIF($A$7:A203,"&gt;0")+1)</f>
        <v/>
      </c>
      <c r="B204" s="3" t="s">
        <v>191</v>
      </c>
      <c r="C204" s="6" t="s">
        <v>239</v>
      </c>
      <c r="D204" s="2" t="s">
        <v>107</v>
      </c>
      <c r="E204" s="46" t="str">
        <f t="shared" si="17"/>
        <v/>
      </c>
      <c r="F204" s="47" t="str">
        <f t="shared" si="18"/>
        <v/>
      </c>
      <c r="G204" s="47" t="s">
        <v>368</v>
      </c>
      <c r="H204" s="41" t="s">
        <v>6</v>
      </c>
      <c r="I204" s="20" t="s">
        <v>240</v>
      </c>
      <c r="J204" s="21">
        <v>0</v>
      </c>
      <c r="K204" s="22" t="s">
        <v>4</v>
      </c>
      <c r="L204" s="21">
        <v>15.6</v>
      </c>
      <c r="M204" s="22" t="s">
        <v>179</v>
      </c>
      <c r="N204" s="21">
        <v>0</v>
      </c>
      <c r="O204" s="22" t="s">
        <v>175</v>
      </c>
      <c r="P204" s="23">
        <v>0</v>
      </c>
      <c r="Q204" s="22" t="s">
        <v>176</v>
      </c>
      <c r="R204" s="23">
        <v>100</v>
      </c>
      <c r="S204" s="22" t="s">
        <v>177</v>
      </c>
      <c r="T204" s="23">
        <v>100</v>
      </c>
      <c r="U204" s="22" t="s">
        <v>177</v>
      </c>
      <c r="V204" s="23">
        <v>100</v>
      </c>
      <c r="W204" s="22" t="s">
        <v>177</v>
      </c>
      <c r="X204" s="23">
        <v>0</v>
      </c>
      <c r="Y204" s="22" t="s">
        <v>177</v>
      </c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1">
        <v>0</v>
      </c>
      <c r="AZ204" s="21">
        <v>0</v>
      </c>
      <c r="BA204" s="21">
        <v>0</v>
      </c>
      <c r="BB204" s="21">
        <v>0</v>
      </c>
      <c r="BC204" s="21">
        <v>0</v>
      </c>
      <c r="BD204" s="51" t="str">
        <f t="shared" si="19"/>
        <v/>
      </c>
      <c r="BE204" s="51">
        <f t="shared" si="16"/>
        <v>0</v>
      </c>
    </row>
    <row r="205" spans="1:57" ht="30" customHeight="1" x14ac:dyDescent="0.25">
      <c r="A205" s="50">
        <f>IF(C205=C204,"",COUNTIF($A$7:A204,"&gt;0")+1)</f>
        <v>63</v>
      </c>
      <c r="B205" s="3" t="s">
        <v>191</v>
      </c>
      <c r="C205" s="7" t="s">
        <v>232</v>
      </c>
      <c r="D205" s="3" t="s">
        <v>108</v>
      </c>
      <c r="E205" s="46" t="str">
        <f t="shared" si="17"/>
        <v>A</v>
      </c>
      <c r="F205" s="47" t="str">
        <f t="shared" si="18"/>
        <v>TAIP</v>
      </c>
      <c r="G205" s="47" t="s">
        <v>368</v>
      </c>
      <c r="H205" s="41" t="s">
        <v>6</v>
      </c>
      <c r="I205" s="20" t="s">
        <v>233</v>
      </c>
      <c r="J205" s="21">
        <v>4863.8860000000004</v>
      </c>
      <c r="K205" s="22" t="s">
        <v>173</v>
      </c>
      <c r="L205" s="21">
        <v>33.49</v>
      </c>
      <c r="M205" s="22" t="s">
        <v>174</v>
      </c>
      <c r="N205" s="21">
        <v>55.23</v>
      </c>
      <c r="O205" s="22" t="s">
        <v>175</v>
      </c>
      <c r="P205" s="23">
        <v>0</v>
      </c>
      <c r="Q205" s="24" t="s">
        <v>176</v>
      </c>
      <c r="R205" s="23">
        <v>100</v>
      </c>
      <c r="S205" s="22" t="s">
        <v>177</v>
      </c>
      <c r="T205" s="23">
        <v>100</v>
      </c>
      <c r="U205" s="22" t="s">
        <v>177</v>
      </c>
      <c r="V205" s="23">
        <v>0</v>
      </c>
      <c r="W205" s="22" t="s">
        <v>177</v>
      </c>
      <c r="X205" s="23">
        <v>0</v>
      </c>
      <c r="Y205" s="22" t="s">
        <v>177</v>
      </c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1">
        <v>8996.4998723921999</v>
      </c>
      <c r="AZ205" s="21">
        <v>0</v>
      </c>
      <c r="BA205" s="21">
        <v>0</v>
      </c>
      <c r="BB205" s="21">
        <v>162.89154214000004</v>
      </c>
      <c r="BC205" s="21">
        <v>0</v>
      </c>
      <c r="BD205" s="51">
        <f t="shared" si="19"/>
        <v>8996.4998723921999</v>
      </c>
      <c r="BE205" s="51">
        <f t="shared" si="16"/>
        <v>8996.4998723921999</v>
      </c>
    </row>
    <row r="206" spans="1:57" ht="30" customHeight="1" x14ac:dyDescent="0.25">
      <c r="A206" s="50" t="str">
        <f>IF(C206=C205,"",COUNTIF($A$7:A205,"&gt;0")+1)</f>
        <v/>
      </c>
      <c r="B206" s="3" t="s">
        <v>191</v>
      </c>
      <c r="C206" s="7" t="s">
        <v>232</v>
      </c>
      <c r="D206" s="3" t="s">
        <v>108</v>
      </c>
      <c r="E206" s="46" t="str">
        <f t="shared" si="17"/>
        <v/>
      </c>
      <c r="F206" s="47" t="str">
        <f t="shared" si="18"/>
        <v/>
      </c>
      <c r="G206" s="47" t="s">
        <v>368</v>
      </c>
      <c r="H206" s="41" t="s">
        <v>6</v>
      </c>
      <c r="I206" s="20" t="s">
        <v>219</v>
      </c>
      <c r="J206" s="21">
        <v>0</v>
      </c>
      <c r="K206" s="22" t="s">
        <v>4</v>
      </c>
      <c r="L206" s="21">
        <v>40.06</v>
      </c>
      <c r="M206" s="22" t="s">
        <v>179</v>
      </c>
      <c r="N206" s="21">
        <v>77.599999999999994</v>
      </c>
      <c r="O206" s="22" t="s">
        <v>175</v>
      </c>
      <c r="P206" s="23">
        <v>0</v>
      </c>
      <c r="Q206" s="24" t="s">
        <v>176</v>
      </c>
      <c r="R206" s="23">
        <v>100</v>
      </c>
      <c r="S206" s="22" t="s">
        <v>177</v>
      </c>
      <c r="T206" s="23">
        <v>100</v>
      </c>
      <c r="U206" s="22" t="s">
        <v>177</v>
      </c>
      <c r="V206" s="23">
        <v>0</v>
      </c>
      <c r="W206" s="22" t="s">
        <v>177</v>
      </c>
      <c r="X206" s="23">
        <v>0</v>
      </c>
      <c r="Y206" s="22" t="s">
        <v>177</v>
      </c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1">
        <v>0</v>
      </c>
      <c r="AZ206" s="21">
        <v>0</v>
      </c>
      <c r="BA206" s="21">
        <v>0</v>
      </c>
      <c r="BB206" s="21">
        <v>0</v>
      </c>
      <c r="BC206" s="21">
        <v>0</v>
      </c>
      <c r="BD206" s="51" t="str">
        <f t="shared" si="19"/>
        <v/>
      </c>
      <c r="BE206" s="51">
        <f t="shared" si="16"/>
        <v>8996.4998723921999</v>
      </c>
    </row>
    <row r="207" spans="1:57" ht="30" customHeight="1" x14ac:dyDescent="0.25">
      <c r="A207" s="50" t="str">
        <f>IF(C207=C206,"",COUNTIF($A$7:A206,"&gt;0")+1)</f>
        <v/>
      </c>
      <c r="B207" s="3" t="s">
        <v>191</v>
      </c>
      <c r="C207" s="7" t="s">
        <v>232</v>
      </c>
      <c r="D207" s="3" t="s">
        <v>108</v>
      </c>
      <c r="E207" s="46" t="str">
        <f t="shared" si="17"/>
        <v/>
      </c>
      <c r="F207" s="47" t="str">
        <f t="shared" si="18"/>
        <v/>
      </c>
      <c r="G207" s="47" t="s">
        <v>368</v>
      </c>
      <c r="H207" s="41" t="s">
        <v>6</v>
      </c>
      <c r="I207" s="20" t="s">
        <v>227</v>
      </c>
      <c r="J207" s="21">
        <v>43597.017</v>
      </c>
      <c r="K207" s="22" t="s">
        <v>4</v>
      </c>
      <c r="L207" s="21">
        <v>15.6</v>
      </c>
      <c r="M207" s="22" t="s">
        <v>179</v>
      </c>
      <c r="N207" s="21">
        <v>0</v>
      </c>
      <c r="O207" s="22" t="s">
        <v>175</v>
      </c>
      <c r="P207" s="23">
        <v>0</v>
      </c>
      <c r="Q207" s="22" t="s">
        <v>176</v>
      </c>
      <c r="R207" s="23">
        <v>100</v>
      </c>
      <c r="S207" s="22" t="s">
        <v>177</v>
      </c>
      <c r="T207" s="23">
        <v>100</v>
      </c>
      <c r="U207" s="22" t="s">
        <v>177</v>
      </c>
      <c r="V207" s="23">
        <v>100</v>
      </c>
      <c r="W207" s="22" t="s">
        <v>177</v>
      </c>
      <c r="X207" s="23">
        <v>0</v>
      </c>
      <c r="Y207" s="22" t="s">
        <v>177</v>
      </c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1">
        <v>0</v>
      </c>
      <c r="AZ207" s="21">
        <v>0</v>
      </c>
      <c r="BA207" s="21">
        <v>0</v>
      </c>
      <c r="BB207" s="21">
        <v>0</v>
      </c>
      <c r="BC207" s="21">
        <v>680.11346519999995</v>
      </c>
      <c r="BD207" s="51" t="str">
        <f t="shared" si="19"/>
        <v/>
      </c>
      <c r="BE207" s="51">
        <f t="shared" si="16"/>
        <v>8996.4998723921999</v>
      </c>
    </row>
    <row r="208" spans="1:57" ht="30" customHeight="1" x14ac:dyDescent="0.25">
      <c r="A208" s="50" t="str">
        <f>IF(C208=C207,"",COUNTIF($A$7:A207,"&gt;0")+1)</f>
        <v/>
      </c>
      <c r="B208" s="3" t="s">
        <v>191</v>
      </c>
      <c r="C208" s="7" t="s">
        <v>232</v>
      </c>
      <c r="D208" s="3" t="s">
        <v>108</v>
      </c>
      <c r="E208" s="46" t="str">
        <f t="shared" si="17"/>
        <v/>
      </c>
      <c r="F208" s="47" t="str">
        <f t="shared" si="18"/>
        <v/>
      </c>
      <c r="G208" s="47" t="s">
        <v>368</v>
      </c>
      <c r="H208" s="41" t="s">
        <v>6</v>
      </c>
      <c r="I208" s="20" t="s">
        <v>234</v>
      </c>
      <c r="J208" s="21">
        <v>0</v>
      </c>
      <c r="K208" s="22" t="s">
        <v>4</v>
      </c>
      <c r="L208" s="21">
        <v>46.42</v>
      </c>
      <c r="M208" s="22" t="s">
        <v>179</v>
      </c>
      <c r="N208" s="21">
        <v>65.42</v>
      </c>
      <c r="O208" s="22" t="s">
        <v>175</v>
      </c>
      <c r="P208" s="23">
        <v>0</v>
      </c>
      <c r="Q208" s="24" t="s">
        <v>176</v>
      </c>
      <c r="R208" s="23">
        <v>100</v>
      </c>
      <c r="S208" s="22" t="s">
        <v>177</v>
      </c>
      <c r="T208" s="23">
        <v>100</v>
      </c>
      <c r="U208" s="22" t="s">
        <v>177</v>
      </c>
      <c r="V208" s="23">
        <v>0</v>
      </c>
      <c r="W208" s="22" t="s">
        <v>177</v>
      </c>
      <c r="X208" s="23">
        <v>0</v>
      </c>
      <c r="Y208" s="22" t="s">
        <v>177</v>
      </c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1">
        <v>0</v>
      </c>
      <c r="AZ208" s="21">
        <v>0</v>
      </c>
      <c r="BA208" s="21">
        <v>0</v>
      </c>
      <c r="BB208" s="21">
        <v>0</v>
      </c>
      <c r="BC208" s="21">
        <v>0</v>
      </c>
      <c r="BD208" s="51" t="str">
        <f t="shared" si="19"/>
        <v/>
      </c>
      <c r="BE208" s="51">
        <f t="shared" si="16"/>
        <v>8996.4998723921999</v>
      </c>
    </row>
    <row r="209" spans="1:57" ht="30" customHeight="1" x14ac:dyDescent="0.25">
      <c r="A209" s="50" t="str">
        <f>IF(C209=C208,"",COUNTIF($A$7:A208,"&gt;0")+1)</f>
        <v/>
      </c>
      <c r="B209" s="3" t="s">
        <v>191</v>
      </c>
      <c r="C209" s="7" t="s">
        <v>232</v>
      </c>
      <c r="D209" s="3" t="s">
        <v>108</v>
      </c>
      <c r="E209" s="46" t="str">
        <f t="shared" si="17"/>
        <v/>
      </c>
      <c r="F209" s="47" t="str">
        <f t="shared" si="18"/>
        <v/>
      </c>
      <c r="G209" s="47" t="s">
        <v>368</v>
      </c>
      <c r="H209" s="41" t="s">
        <v>6</v>
      </c>
      <c r="I209" s="20" t="s">
        <v>235</v>
      </c>
      <c r="J209" s="21">
        <v>0</v>
      </c>
      <c r="K209" s="22" t="s">
        <v>4</v>
      </c>
      <c r="L209" s="21">
        <v>43.07</v>
      </c>
      <c r="M209" s="22" t="s">
        <v>179</v>
      </c>
      <c r="N209" s="21">
        <v>72.89</v>
      </c>
      <c r="O209" s="22" t="s">
        <v>175</v>
      </c>
      <c r="P209" s="23">
        <v>0</v>
      </c>
      <c r="Q209" s="24" t="s">
        <v>176</v>
      </c>
      <c r="R209" s="23">
        <v>100</v>
      </c>
      <c r="S209" s="22" t="s">
        <v>177</v>
      </c>
      <c r="T209" s="23">
        <v>100</v>
      </c>
      <c r="U209" s="22" t="s">
        <v>177</v>
      </c>
      <c r="V209" s="23">
        <v>0</v>
      </c>
      <c r="W209" s="22" t="s">
        <v>177</v>
      </c>
      <c r="X209" s="23">
        <v>0</v>
      </c>
      <c r="Y209" s="22" t="s">
        <v>177</v>
      </c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1">
        <v>0</v>
      </c>
      <c r="AZ209" s="21">
        <v>0</v>
      </c>
      <c r="BA209" s="21">
        <v>0</v>
      </c>
      <c r="BB209" s="21">
        <v>0</v>
      </c>
      <c r="BC209" s="21">
        <v>0</v>
      </c>
      <c r="BD209" s="51" t="str">
        <f t="shared" si="19"/>
        <v/>
      </c>
      <c r="BE209" s="51">
        <f t="shared" si="16"/>
        <v>8996.4998723921999</v>
      </c>
    </row>
    <row r="210" spans="1:57" ht="30" customHeight="1" x14ac:dyDescent="0.25">
      <c r="A210" s="50" t="str">
        <f>IF(C210=C209,"",COUNTIF($A$7:A209,"&gt;0")+1)</f>
        <v/>
      </c>
      <c r="B210" s="3" t="s">
        <v>191</v>
      </c>
      <c r="C210" s="7" t="s">
        <v>232</v>
      </c>
      <c r="D210" s="3" t="s">
        <v>108</v>
      </c>
      <c r="E210" s="46" t="str">
        <f t="shared" si="17"/>
        <v/>
      </c>
      <c r="F210" s="47" t="str">
        <f t="shared" si="18"/>
        <v/>
      </c>
      <c r="G210" s="47" t="s">
        <v>368</v>
      </c>
      <c r="H210" s="41" t="s">
        <v>6</v>
      </c>
      <c r="I210" s="20" t="s">
        <v>236</v>
      </c>
      <c r="J210" s="21">
        <v>0</v>
      </c>
      <c r="K210" s="22" t="s">
        <v>4</v>
      </c>
      <c r="L210" s="21">
        <v>38.1</v>
      </c>
      <c r="M210" s="22" t="s">
        <v>179</v>
      </c>
      <c r="N210" s="21">
        <v>77.400000000000006</v>
      </c>
      <c r="O210" s="22" t="s">
        <v>175</v>
      </c>
      <c r="P210" s="23">
        <v>0</v>
      </c>
      <c r="Q210" s="24" t="s">
        <v>176</v>
      </c>
      <c r="R210" s="23">
        <v>100</v>
      </c>
      <c r="S210" s="22" t="s">
        <v>177</v>
      </c>
      <c r="T210" s="23">
        <v>100</v>
      </c>
      <c r="U210" s="22" t="s">
        <v>177</v>
      </c>
      <c r="V210" s="23">
        <v>0</v>
      </c>
      <c r="W210" s="22" t="s">
        <v>177</v>
      </c>
      <c r="X210" s="23">
        <v>0</v>
      </c>
      <c r="Y210" s="22" t="s">
        <v>177</v>
      </c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1">
        <v>0</v>
      </c>
      <c r="AZ210" s="21">
        <v>0</v>
      </c>
      <c r="BA210" s="21">
        <v>0</v>
      </c>
      <c r="BB210" s="21">
        <v>0</v>
      </c>
      <c r="BC210" s="21">
        <v>0</v>
      </c>
      <c r="BD210" s="51" t="str">
        <f t="shared" si="19"/>
        <v/>
      </c>
      <c r="BE210" s="51">
        <f t="shared" si="16"/>
        <v>8996.4998723921999</v>
      </c>
    </row>
    <row r="211" spans="1:57" ht="30" customHeight="1" x14ac:dyDescent="0.25">
      <c r="A211" s="50">
        <f>IF(C211=C210,"",COUNTIF($A$7:A210,"&gt;0")+1)</f>
        <v>64</v>
      </c>
      <c r="B211" s="3" t="s">
        <v>191</v>
      </c>
      <c r="C211" s="6" t="s">
        <v>226</v>
      </c>
      <c r="D211" s="2" t="s">
        <v>109</v>
      </c>
      <c r="E211" s="46" t="str">
        <f t="shared" si="17"/>
        <v>A</v>
      </c>
      <c r="F211" s="47" t="str">
        <f t="shared" si="18"/>
        <v>TAIP</v>
      </c>
      <c r="G211" s="47" t="s">
        <v>368</v>
      </c>
      <c r="H211" s="41" t="s">
        <v>6</v>
      </c>
      <c r="I211" s="20" t="s">
        <v>172</v>
      </c>
      <c r="J211" s="21">
        <v>1125.752</v>
      </c>
      <c r="K211" s="22" t="s">
        <v>173</v>
      </c>
      <c r="L211" s="21">
        <v>33.49</v>
      </c>
      <c r="M211" s="22" t="s">
        <v>174</v>
      </c>
      <c r="N211" s="21">
        <v>55.23</v>
      </c>
      <c r="O211" s="22" t="s">
        <v>175</v>
      </c>
      <c r="P211" s="23">
        <v>0</v>
      </c>
      <c r="Q211" s="31" t="s">
        <v>176</v>
      </c>
      <c r="R211" s="23">
        <v>100</v>
      </c>
      <c r="S211" s="22" t="s">
        <v>177</v>
      </c>
      <c r="T211" s="23">
        <v>100</v>
      </c>
      <c r="U211" s="22" t="s">
        <v>177</v>
      </c>
      <c r="V211" s="23">
        <v>0</v>
      </c>
      <c r="W211" s="22" t="s">
        <v>177</v>
      </c>
      <c r="X211" s="23">
        <v>0</v>
      </c>
      <c r="Y211" s="22" t="s">
        <v>177</v>
      </c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21">
        <v>2082.2502263303995</v>
      </c>
      <c r="AZ211" s="21">
        <v>0</v>
      </c>
      <c r="BA211" s="21">
        <v>0</v>
      </c>
      <c r="BB211" s="21">
        <v>37.701434480000003</v>
      </c>
      <c r="BC211" s="21">
        <v>0</v>
      </c>
      <c r="BD211" s="51">
        <f t="shared" si="19"/>
        <v>2082.2502263303995</v>
      </c>
      <c r="BE211" s="51">
        <f t="shared" si="16"/>
        <v>2082.2502263303995</v>
      </c>
    </row>
    <row r="212" spans="1:57" ht="30" customHeight="1" x14ac:dyDescent="0.25">
      <c r="A212" s="50" t="str">
        <f>IF(C212=C211,"",COUNTIF($A$7:A211,"&gt;0")+1)</f>
        <v/>
      </c>
      <c r="B212" s="3" t="s">
        <v>191</v>
      </c>
      <c r="C212" s="6" t="s">
        <v>226</v>
      </c>
      <c r="D212" s="2" t="s">
        <v>109</v>
      </c>
      <c r="E212" s="46" t="str">
        <f t="shared" si="17"/>
        <v/>
      </c>
      <c r="F212" s="47" t="str">
        <f t="shared" si="18"/>
        <v/>
      </c>
      <c r="G212" s="47" t="s">
        <v>368</v>
      </c>
      <c r="H212" s="41" t="s">
        <v>6</v>
      </c>
      <c r="I212" s="20" t="s">
        <v>219</v>
      </c>
      <c r="J212" s="21">
        <v>0</v>
      </c>
      <c r="K212" s="22" t="s">
        <v>4</v>
      </c>
      <c r="L212" s="21">
        <v>40.06</v>
      </c>
      <c r="M212" s="22" t="s">
        <v>179</v>
      </c>
      <c r="N212" s="21">
        <v>77.599999999999994</v>
      </c>
      <c r="O212" s="22" t="s">
        <v>175</v>
      </c>
      <c r="P212" s="23">
        <v>0</v>
      </c>
      <c r="Q212" s="31" t="s">
        <v>176</v>
      </c>
      <c r="R212" s="23">
        <v>100</v>
      </c>
      <c r="S212" s="22" t="s">
        <v>177</v>
      </c>
      <c r="T212" s="23">
        <v>100</v>
      </c>
      <c r="U212" s="22" t="s">
        <v>177</v>
      </c>
      <c r="V212" s="23">
        <v>0</v>
      </c>
      <c r="W212" s="22" t="s">
        <v>177</v>
      </c>
      <c r="X212" s="23">
        <v>0</v>
      </c>
      <c r="Y212" s="22" t="s">
        <v>177</v>
      </c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21">
        <v>0</v>
      </c>
      <c r="AZ212" s="21">
        <v>0</v>
      </c>
      <c r="BA212" s="21">
        <v>0</v>
      </c>
      <c r="BB212" s="21">
        <v>0</v>
      </c>
      <c r="BC212" s="21">
        <v>0</v>
      </c>
      <c r="BD212" s="51" t="str">
        <f t="shared" si="19"/>
        <v/>
      </c>
      <c r="BE212" s="51">
        <f t="shared" si="16"/>
        <v>2082.2502263303995</v>
      </c>
    </row>
    <row r="213" spans="1:57" ht="30" customHeight="1" x14ac:dyDescent="0.25">
      <c r="A213" s="50" t="str">
        <f>IF(C213=C212,"",COUNTIF($A$7:A212,"&gt;0")+1)</f>
        <v/>
      </c>
      <c r="B213" s="3" t="s">
        <v>191</v>
      </c>
      <c r="C213" s="6" t="s">
        <v>226</v>
      </c>
      <c r="D213" s="2" t="s">
        <v>109</v>
      </c>
      <c r="E213" s="46" t="str">
        <f t="shared" si="17"/>
        <v/>
      </c>
      <c r="F213" s="47" t="str">
        <f t="shared" si="18"/>
        <v/>
      </c>
      <c r="G213" s="47" t="s">
        <v>368</v>
      </c>
      <c r="H213" s="41" t="s">
        <v>6</v>
      </c>
      <c r="I213" s="20" t="s">
        <v>227</v>
      </c>
      <c r="J213" s="21">
        <v>8220.5300000000007</v>
      </c>
      <c r="K213" s="22" t="s">
        <v>4</v>
      </c>
      <c r="L213" s="21">
        <v>15.6</v>
      </c>
      <c r="M213" s="22" t="s">
        <v>179</v>
      </c>
      <c r="N213" s="21">
        <v>0</v>
      </c>
      <c r="O213" s="22" t="s">
        <v>175</v>
      </c>
      <c r="P213" s="23">
        <v>0</v>
      </c>
      <c r="Q213" s="22" t="s">
        <v>176</v>
      </c>
      <c r="R213" s="23">
        <v>100</v>
      </c>
      <c r="S213" s="22" t="s">
        <v>177</v>
      </c>
      <c r="T213" s="23">
        <v>100</v>
      </c>
      <c r="U213" s="22" t="s">
        <v>177</v>
      </c>
      <c r="V213" s="23">
        <v>100</v>
      </c>
      <c r="W213" s="22" t="s">
        <v>177</v>
      </c>
      <c r="X213" s="23">
        <v>0</v>
      </c>
      <c r="Y213" s="22" t="s">
        <v>177</v>
      </c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1">
        <v>0</v>
      </c>
      <c r="AZ213" s="21">
        <v>0</v>
      </c>
      <c r="BA213" s="21">
        <v>0</v>
      </c>
      <c r="BB213" s="21">
        <v>0</v>
      </c>
      <c r="BC213" s="21">
        <v>128.24026800000001</v>
      </c>
      <c r="BD213" s="51" t="str">
        <f t="shared" si="19"/>
        <v/>
      </c>
      <c r="BE213" s="51">
        <f t="shared" si="16"/>
        <v>2082.2502263303995</v>
      </c>
    </row>
    <row r="214" spans="1:57" ht="30" customHeight="1" x14ac:dyDescent="0.25">
      <c r="A214" s="50" t="str">
        <f>IF(C214=C213,"",COUNTIF($A$7:A213,"&gt;0")+1)</f>
        <v/>
      </c>
      <c r="B214" s="3" t="s">
        <v>191</v>
      </c>
      <c r="C214" s="6" t="s">
        <v>226</v>
      </c>
      <c r="D214" s="2" t="s">
        <v>109</v>
      </c>
      <c r="E214" s="46" t="str">
        <f t="shared" si="17"/>
        <v/>
      </c>
      <c r="F214" s="47" t="str">
        <f t="shared" si="18"/>
        <v/>
      </c>
      <c r="G214" s="47" t="s">
        <v>368</v>
      </c>
      <c r="H214" s="41" t="s">
        <v>6</v>
      </c>
      <c r="I214" s="20" t="s">
        <v>228</v>
      </c>
      <c r="J214" s="21">
        <v>0</v>
      </c>
      <c r="K214" s="22" t="s">
        <v>4</v>
      </c>
      <c r="L214" s="21">
        <v>43.07</v>
      </c>
      <c r="M214" s="22" t="s">
        <v>179</v>
      </c>
      <c r="N214" s="21">
        <v>72.89</v>
      </c>
      <c r="O214" s="22" t="s">
        <v>175</v>
      </c>
      <c r="P214" s="23">
        <v>0</v>
      </c>
      <c r="Q214" s="31" t="s">
        <v>176</v>
      </c>
      <c r="R214" s="23">
        <v>100</v>
      </c>
      <c r="S214" s="22" t="s">
        <v>177</v>
      </c>
      <c r="T214" s="23">
        <v>100</v>
      </c>
      <c r="U214" s="22" t="s">
        <v>177</v>
      </c>
      <c r="V214" s="23">
        <v>0</v>
      </c>
      <c r="W214" s="22" t="s">
        <v>177</v>
      </c>
      <c r="X214" s="23">
        <v>0</v>
      </c>
      <c r="Y214" s="22" t="s">
        <v>177</v>
      </c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21">
        <v>0</v>
      </c>
      <c r="AZ214" s="21">
        <v>0</v>
      </c>
      <c r="BA214" s="21">
        <v>0</v>
      </c>
      <c r="BB214" s="21">
        <v>0</v>
      </c>
      <c r="BC214" s="21">
        <v>0</v>
      </c>
      <c r="BD214" s="51" t="str">
        <f t="shared" si="19"/>
        <v/>
      </c>
      <c r="BE214" s="51">
        <f t="shared" si="16"/>
        <v>2082.2502263303995</v>
      </c>
    </row>
    <row r="215" spans="1:57" ht="30" customHeight="1" x14ac:dyDescent="0.25">
      <c r="A215" s="50">
        <f>IF(C215=C214,"",COUNTIF($A$7:A214,"&gt;0")+1)</f>
        <v>65</v>
      </c>
      <c r="B215" s="3" t="s">
        <v>192</v>
      </c>
      <c r="C215" s="7" t="s">
        <v>110</v>
      </c>
      <c r="D215" s="3" t="s">
        <v>111</v>
      </c>
      <c r="E215" s="46" t="str">
        <f t="shared" si="17"/>
        <v>C</v>
      </c>
      <c r="F215" s="47" t="str">
        <f t="shared" si="18"/>
        <v/>
      </c>
      <c r="G215" s="47" t="s">
        <v>378</v>
      </c>
      <c r="H215" s="41" t="s">
        <v>6</v>
      </c>
      <c r="I215" s="20" t="s">
        <v>310</v>
      </c>
      <c r="J215" s="21">
        <v>91431.37</v>
      </c>
      <c r="K215" s="22" t="s">
        <v>4</v>
      </c>
      <c r="L215" s="21">
        <v>39.26</v>
      </c>
      <c r="M215" s="22" t="s">
        <v>179</v>
      </c>
      <c r="N215" s="21">
        <v>82.32</v>
      </c>
      <c r="O215" s="22" t="s">
        <v>175</v>
      </c>
      <c r="P215" s="23">
        <v>0</v>
      </c>
      <c r="Q215" s="24" t="s">
        <v>176</v>
      </c>
      <c r="R215" s="23">
        <v>100</v>
      </c>
      <c r="S215" s="22" t="s">
        <v>177</v>
      </c>
      <c r="T215" s="23">
        <v>100</v>
      </c>
      <c r="U215" s="22" t="s">
        <v>177</v>
      </c>
      <c r="V215" s="23">
        <v>0</v>
      </c>
      <c r="W215" s="22" t="s">
        <v>177</v>
      </c>
      <c r="X215" s="23">
        <v>0</v>
      </c>
      <c r="Y215" s="22" t="s">
        <v>177</v>
      </c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1">
        <v>295495.50865598395</v>
      </c>
      <c r="AZ215" s="21">
        <v>0</v>
      </c>
      <c r="BA215" s="21">
        <v>0</v>
      </c>
      <c r="BB215" s="21">
        <v>3589.5955861999996</v>
      </c>
      <c r="BC215" s="21">
        <v>0</v>
      </c>
      <c r="BD215" s="51">
        <f t="shared" si="19"/>
        <v>1755788.6544882657</v>
      </c>
      <c r="BE215" s="51">
        <f t="shared" ref="BE215:BE246" si="20">SUMIF(D:D,D215,AY:AY)</f>
        <v>1755788.6544882657</v>
      </c>
    </row>
    <row r="216" spans="1:57" ht="30" customHeight="1" x14ac:dyDescent="0.25">
      <c r="A216" s="50" t="str">
        <f>IF(C216=C215,"",COUNTIF($A$7:A215,"&gt;0")+1)</f>
        <v/>
      </c>
      <c r="B216" s="3" t="s">
        <v>192</v>
      </c>
      <c r="C216" s="7" t="s">
        <v>110</v>
      </c>
      <c r="D216" s="3" t="s">
        <v>111</v>
      </c>
      <c r="E216" s="46" t="str">
        <f t="shared" si="17"/>
        <v/>
      </c>
      <c r="F216" s="47" t="str">
        <f t="shared" si="18"/>
        <v/>
      </c>
      <c r="G216" s="47" t="s">
        <v>378</v>
      </c>
      <c r="H216" s="41" t="s">
        <v>6</v>
      </c>
      <c r="I216" s="20" t="s">
        <v>311</v>
      </c>
      <c r="J216" s="21">
        <v>329212.44999999995</v>
      </c>
      <c r="K216" s="22" t="s">
        <v>4</v>
      </c>
      <c r="L216" s="21">
        <v>44.98</v>
      </c>
      <c r="M216" s="22" t="s">
        <v>179</v>
      </c>
      <c r="N216" s="21">
        <v>58.72</v>
      </c>
      <c r="O216" s="22" t="s">
        <v>175</v>
      </c>
      <c r="P216" s="23">
        <v>0</v>
      </c>
      <c r="Q216" s="24" t="s">
        <v>176</v>
      </c>
      <c r="R216" s="23">
        <v>100</v>
      </c>
      <c r="S216" s="22" t="s">
        <v>177</v>
      </c>
      <c r="T216" s="23">
        <v>100</v>
      </c>
      <c r="U216" s="22" t="s">
        <v>177</v>
      </c>
      <c r="V216" s="23">
        <v>0</v>
      </c>
      <c r="W216" s="22" t="s">
        <v>177</v>
      </c>
      <c r="X216" s="23">
        <v>0</v>
      </c>
      <c r="Y216" s="22" t="s">
        <v>177</v>
      </c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1">
        <v>869524.35077871988</v>
      </c>
      <c r="AZ216" s="21">
        <v>0</v>
      </c>
      <c r="BA216" s="21">
        <v>0</v>
      </c>
      <c r="BB216" s="21">
        <v>14807.976000999997</v>
      </c>
      <c r="BC216" s="21">
        <v>0</v>
      </c>
      <c r="BD216" s="51" t="str">
        <f t="shared" si="19"/>
        <v/>
      </c>
      <c r="BE216" s="51">
        <f t="shared" si="20"/>
        <v>1755788.6544882657</v>
      </c>
    </row>
    <row r="217" spans="1:57" ht="30" customHeight="1" x14ac:dyDescent="0.25">
      <c r="A217" s="50" t="str">
        <f>IF(C217=C216,"",COUNTIF($A$7:A216,"&gt;0")+1)</f>
        <v/>
      </c>
      <c r="B217" s="3" t="s">
        <v>192</v>
      </c>
      <c r="C217" s="7" t="s">
        <v>110</v>
      </c>
      <c r="D217" s="3" t="s">
        <v>111</v>
      </c>
      <c r="E217" s="46" t="str">
        <f t="shared" si="17"/>
        <v/>
      </c>
      <c r="F217" s="47" t="str">
        <f t="shared" si="18"/>
        <v/>
      </c>
      <c r="G217" s="47" t="s">
        <v>378</v>
      </c>
      <c r="H217" s="41" t="s">
        <v>6</v>
      </c>
      <c r="I217" s="20" t="s">
        <v>312</v>
      </c>
      <c r="J217" s="21">
        <v>2389.09</v>
      </c>
      <c r="K217" s="22" t="s">
        <v>173</v>
      </c>
      <c r="L217" s="21">
        <v>29.29</v>
      </c>
      <c r="M217" s="22" t="s">
        <v>174</v>
      </c>
      <c r="N217" s="21">
        <v>1.2011999999999998</v>
      </c>
      <c r="O217" s="22" t="s">
        <v>208</v>
      </c>
      <c r="P217" s="23">
        <v>0</v>
      </c>
      <c r="Q217" s="24" t="s">
        <v>176</v>
      </c>
      <c r="R217" s="23">
        <v>100</v>
      </c>
      <c r="S217" s="22" t="s">
        <v>177</v>
      </c>
      <c r="T217" s="23">
        <v>100</v>
      </c>
      <c r="U217" s="22" t="s">
        <v>177</v>
      </c>
      <c r="V217" s="23">
        <v>0</v>
      </c>
      <c r="W217" s="22" t="s">
        <v>177</v>
      </c>
      <c r="X217" s="23">
        <v>0</v>
      </c>
      <c r="Y217" s="22" t="s">
        <v>177</v>
      </c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1">
        <v>2869.7749079999999</v>
      </c>
      <c r="AZ217" s="21">
        <v>0</v>
      </c>
      <c r="BA217" s="21">
        <v>0</v>
      </c>
      <c r="BB217" s="21">
        <v>69.976446100000004</v>
      </c>
      <c r="BC217" s="21">
        <v>0</v>
      </c>
      <c r="BD217" s="51" t="str">
        <f t="shared" si="19"/>
        <v/>
      </c>
      <c r="BE217" s="51">
        <f t="shared" si="20"/>
        <v>1755788.6544882657</v>
      </c>
    </row>
    <row r="218" spans="1:57" ht="30" customHeight="1" x14ac:dyDescent="0.25">
      <c r="A218" s="50" t="str">
        <f>IF(C218=C217,"",COUNTIF($A$7:A217,"&gt;0")+1)</f>
        <v/>
      </c>
      <c r="B218" s="3" t="s">
        <v>192</v>
      </c>
      <c r="C218" s="7" t="s">
        <v>110</v>
      </c>
      <c r="D218" s="3" t="s">
        <v>111</v>
      </c>
      <c r="E218" s="46" t="str">
        <f t="shared" si="17"/>
        <v/>
      </c>
      <c r="F218" s="47" t="str">
        <f t="shared" si="18"/>
        <v/>
      </c>
      <c r="G218" s="47" t="s">
        <v>378</v>
      </c>
      <c r="H218" s="41" t="s">
        <v>6</v>
      </c>
      <c r="I218" s="20" t="s">
        <v>313</v>
      </c>
      <c r="J218" s="21">
        <v>27.4</v>
      </c>
      <c r="K218" s="22" t="s">
        <v>4</v>
      </c>
      <c r="L218" s="21">
        <v>47.85</v>
      </c>
      <c r="M218" s="22" t="s">
        <v>179</v>
      </c>
      <c r="N218" s="21">
        <v>0.58499999999999996</v>
      </c>
      <c r="O218" s="22" t="s">
        <v>175</v>
      </c>
      <c r="P218" s="23">
        <v>0</v>
      </c>
      <c r="Q218" s="24" t="s">
        <v>176</v>
      </c>
      <c r="R218" s="23">
        <v>100</v>
      </c>
      <c r="S218" s="22" t="s">
        <v>177</v>
      </c>
      <c r="T218" s="23">
        <v>100</v>
      </c>
      <c r="U218" s="22" t="s">
        <v>177</v>
      </c>
      <c r="V218" s="23">
        <v>0</v>
      </c>
      <c r="W218" s="22" t="s">
        <v>177</v>
      </c>
      <c r="X218" s="23">
        <v>0</v>
      </c>
      <c r="Y218" s="22" t="s">
        <v>177</v>
      </c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1">
        <v>0.76698765000000002</v>
      </c>
      <c r="AZ218" s="21">
        <v>0</v>
      </c>
      <c r="BA218" s="21">
        <v>0</v>
      </c>
      <c r="BB218" s="21">
        <v>1.3110899999999999</v>
      </c>
      <c r="BC218" s="21">
        <v>0</v>
      </c>
      <c r="BD218" s="51" t="str">
        <f t="shared" si="19"/>
        <v/>
      </c>
      <c r="BE218" s="51">
        <f t="shared" si="20"/>
        <v>1755788.6544882657</v>
      </c>
    </row>
    <row r="219" spans="1:57" ht="30" customHeight="1" x14ac:dyDescent="0.25">
      <c r="A219" s="50" t="str">
        <f>IF(C219=C218,"",COUNTIF($A$7:A218,"&gt;0")+1)</f>
        <v/>
      </c>
      <c r="B219" s="3" t="s">
        <v>192</v>
      </c>
      <c r="C219" s="7" t="s">
        <v>110</v>
      </c>
      <c r="D219" s="3" t="s">
        <v>111</v>
      </c>
      <c r="E219" s="46" t="str">
        <f t="shared" si="17"/>
        <v/>
      </c>
      <c r="F219" s="47" t="str">
        <f t="shared" si="18"/>
        <v/>
      </c>
      <c r="G219" s="47" t="s">
        <v>378</v>
      </c>
      <c r="H219" s="41" t="s">
        <v>254</v>
      </c>
      <c r="I219" s="20" t="s">
        <v>314</v>
      </c>
      <c r="J219" s="21">
        <v>68771.360000000001</v>
      </c>
      <c r="K219" s="22" t="s">
        <v>4</v>
      </c>
      <c r="L219" s="21">
        <v>0</v>
      </c>
      <c r="M219" s="22" t="s">
        <v>176</v>
      </c>
      <c r="N219" s="21">
        <v>2.95</v>
      </c>
      <c r="O219" s="22" t="s">
        <v>184</v>
      </c>
      <c r="P219" s="23">
        <v>0</v>
      </c>
      <c r="Q219" s="24" t="s">
        <v>176</v>
      </c>
      <c r="R219" s="23">
        <v>100</v>
      </c>
      <c r="S219" s="22" t="s">
        <v>177</v>
      </c>
      <c r="T219" s="23">
        <v>100</v>
      </c>
      <c r="U219" s="22" t="s">
        <v>177</v>
      </c>
      <c r="V219" s="23">
        <v>0</v>
      </c>
      <c r="W219" s="22" t="s">
        <v>177</v>
      </c>
      <c r="X219" s="23">
        <v>0</v>
      </c>
      <c r="Y219" s="22" t="s">
        <v>177</v>
      </c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1">
        <v>202875.51200000002</v>
      </c>
      <c r="AZ219" s="21">
        <v>0</v>
      </c>
      <c r="BA219" s="21">
        <v>0</v>
      </c>
      <c r="BB219" s="21">
        <v>0</v>
      </c>
      <c r="BC219" s="21">
        <v>0</v>
      </c>
      <c r="BD219" s="51" t="str">
        <f t="shared" si="19"/>
        <v/>
      </c>
      <c r="BE219" s="51">
        <f t="shared" si="20"/>
        <v>1755788.6544882657</v>
      </c>
    </row>
    <row r="220" spans="1:57" ht="30" customHeight="1" x14ac:dyDescent="0.25">
      <c r="A220" s="50" t="str">
        <f>IF(C220=C219,"",COUNTIF($A$7:A219,"&gt;0")+1)</f>
        <v/>
      </c>
      <c r="B220" s="3" t="s">
        <v>192</v>
      </c>
      <c r="C220" s="7" t="s">
        <v>110</v>
      </c>
      <c r="D220" s="3" t="s">
        <v>111</v>
      </c>
      <c r="E220" s="46" t="str">
        <f t="shared" si="17"/>
        <v/>
      </c>
      <c r="F220" s="47" t="str">
        <f t="shared" si="18"/>
        <v/>
      </c>
      <c r="G220" s="47" t="s">
        <v>378</v>
      </c>
      <c r="H220" s="41" t="s">
        <v>6</v>
      </c>
      <c r="I220" s="20" t="s">
        <v>315</v>
      </c>
      <c r="J220" s="21">
        <v>61.38</v>
      </c>
      <c r="K220" s="22" t="s">
        <v>4</v>
      </c>
      <c r="L220" s="21">
        <v>29.3</v>
      </c>
      <c r="M220" s="22" t="s">
        <v>179</v>
      </c>
      <c r="N220" s="21">
        <v>94.06</v>
      </c>
      <c r="O220" s="22" t="s">
        <v>175</v>
      </c>
      <c r="P220" s="23">
        <v>0</v>
      </c>
      <c r="Q220" s="24" t="s">
        <v>176</v>
      </c>
      <c r="R220" s="23">
        <v>100</v>
      </c>
      <c r="S220" s="22" t="s">
        <v>177</v>
      </c>
      <c r="T220" s="23">
        <v>100</v>
      </c>
      <c r="U220" s="22" t="s">
        <v>177</v>
      </c>
      <c r="V220" s="23">
        <v>0</v>
      </c>
      <c r="W220" s="22" t="s">
        <v>177</v>
      </c>
      <c r="X220" s="23">
        <v>0</v>
      </c>
      <c r="Y220" s="22" t="s">
        <v>177</v>
      </c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1">
        <v>169.16070204000002</v>
      </c>
      <c r="AZ220" s="21">
        <v>0</v>
      </c>
      <c r="BA220" s="21">
        <v>0</v>
      </c>
      <c r="BB220" s="21">
        <v>1.7984340000000001</v>
      </c>
      <c r="BC220" s="21">
        <v>0</v>
      </c>
      <c r="BD220" s="51" t="str">
        <f t="shared" si="19"/>
        <v/>
      </c>
      <c r="BE220" s="51">
        <f t="shared" si="20"/>
        <v>1755788.6544882657</v>
      </c>
    </row>
    <row r="221" spans="1:57" ht="30" customHeight="1" x14ac:dyDescent="0.25">
      <c r="A221" s="50" t="str">
        <f>IF(C221=C220,"",COUNTIF($A$7:A220,"&gt;0")+1)</f>
        <v/>
      </c>
      <c r="B221" s="3" t="s">
        <v>192</v>
      </c>
      <c r="C221" s="7" t="s">
        <v>110</v>
      </c>
      <c r="D221" s="3" t="s">
        <v>111</v>
      </c>
      <c r="E221" s="46" t="str">
        <f t="shared" si="17"/>
        <v/>
      </c>
      <c r="F221" s="47" t="str">
        <f t="shared" si="18"/>
        <v/>
      </c>
      <c r="G221" s="47" t="s">
        <v>368</v>
      </c>
      <c r="H221" s="41" t="s">
        <v>316</v>
      </c>
      <c r="I221" s="20" t="s">
        <v>317</v>
      </c>
      <c r="J221" s="21">
        <v>114618.57</v>
      </c>
      <c r="K221" s="22" t="s">
        <v>4</v>
      </c>
      <c r="L221" s="21">
        <v>0</v>
      </c>
      <c r="M221" s="22" t="s">
        <v>176</v>
      </c>
      <c r="N221" s="21">
        <v>0</v>
      </c>
      <c r="O221" s="22" t="s">
        <v>176</v>
      </c>
      <c r="P221" s="23">
        <v>0.91639999999999999</v>
      </c>
      <c r="Q221" s="24" t="s">
        <v>318</v>
      </c>
      <c r="R221" s="23">
        <v>100</v>
      </c>
      <c r="S221" s="22" t="s">
        <v>177</v>
      </c>
      <c r="T221" s="23">
        <v>100</v>
      </c>
      <c r="U221" s="22" t="s">
        <v>177</v>
      </c>
      <c r="V221" s="23">
        <v>0</v>
      </c>
      <c r="W221" s="22" t="s">
        <v>177</v>
      </c>
      <c r="X221" s="23">
        <v>0</v>
      </c>
      <c r="Y221" s="22" t="s">
        <v>177</v>
      </c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1">
        <v>384853.58045587206</v>
      </c>
      <c r="AZ221" s="21">
        <v>0</v>
      </c>
      <c r="BA221" s="21">
        <v>0</v>
      </c>
      <c r="BB221" s="21">
        <v>0</v>
      </c>
      <c r="BC221" s="21">
        <v>0</v>
      </c>
      <c r="BD221" s="51" t="str">
        <f t="shared" si="19"/>
        <v/>
      </c>
      <c r="BE221" s="51">
        <f t="shared" si="20"/>
        <v>1755788.6544882657</v>
      </c>
    </row>
    <row r="222" spans="1:57" ht="30" customHeight="1" x14ac:dyDescent="0.25">
      <c r="A222" s="50">
        <f>IF(C222=C221,"",COUNTIF($A$7:A221,"&gt;0")+1)</f>
        <v>66</v>
      </c>
      <c r="B222" s="3" t="s">
        <v>192</v>
      </c>
      <c r="C222" s="6" t="s">
        <v>112</v>
      </c>
      <c r="D222" s="2" t="s">
        <v>113</v>
      </c>
      <c r="E222" s="46" t="str">
        <f t="shared" si="17"/>
        <v>C</v>
      </c>
      <c r="F222" s="47" t="str">
        <f t="shared" si="18"/>
        <v/>
      </c>
      <c r="G222" s="47" t="s">
        <v>369</v>
      </c>
      <c r="H222" s="41" t="s">
        <v>6</v>
      </c>
      <c r="I222" s="20" t="s">
        <v>252</v>
      </c>
      <c r="J222" s="21">
        <v>0</v>
      </c>
      <c r="K222" s="22" t="s">
        <v>4</v>
      </c>
      <c r="L222" s="21">
        <v>0</v>
      </c>
      <c r="M222" s="22" t="s">
        <v>179</v>
      </c>
      <c r="N222" s="21">
        <v>0</v>
      </c>
      <c r="O222" s="22" t="s">
        <v>175</v>
      </c>
      <c r="P222" s="23">
        <v>0</v>
      </c>
      <c r="Q222" s="24" t="s">
        <v>176</v>
      </c>
      <c r="R222" s="23">
        <v>100</v>
      </c>
      <c r="S222" s="22" t="s">
        <v>177</v>
      </c>
      <c r="T222" s="23">
        <v>100</v>
      </c>
      <c r="U222" s="22" t="s">
        <v>177</v>
      </c>
      <c r="V222" s="23">
        <v>0</v>
      </c>
      <c r="W222" s="22" t="s">
        <v>177</v>
      </c>
      <c r="X222" s="23">
        <v>0</v>
      </c>
      <c r="Y222" s="22" t="s">
        <v>177</v>
      </c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1">
        <v>0</v>
      </c>
      <c r="AZ222" s="21">
        <v>0</v>
      </c>
      <c r="BA222" s="21">
        <v>0</v>
      </c>
      <c r="BB222" s="21">
        <v>0</v>
      </c>
      <c r="BC222" s="21">
        <v>0</v>
      </c>
      <c r="BD222" s="51">
        <f t="shared" si="19"/>
        <v>843051.88542126678</v>
      </c>
      <c r="BE222" s="51">
        <f t="shared" si="20"/>
        <v>843051.88542126678</v>
      </c>
    </row>
    <row r="223" spans="1:57" ht="30" customHeight="1" x14ac:dyDescent="0.25">
      <c r="A223" s="50" t="str">
        <f>IF(C223=C222,"",COUNTIF($A$7:A222,"&gt;0")+1)</f>
        <v/>
      </c>
      <c r="B223" s="3" t="s">
        <v>192</v>
      </c>
      <c r="C223" s="6" t="s">
        <v>112</v>
      </c>
      <c r="D223" s="2" t="s">
        <v>113</v>
      </c>
      <c r="E223" s="46" t="str">
        <f t="shared" si="17"/>
        <v/>
      </c>
      <c r="F223" s="47" t="str">
        <f t="shared" si="18"/>
        <v/>
      </c>
      <c r="G223" s="47" t="s">
        <v>369</v>
      </c>
      <c r="H223" s="41" t="s">
        <v>6</v>
      </c>
      <c r="I223" s="20" t="s">
        <v>253</v>
      </c>
      <c r="J223" s="21">
        <v>0</v>
      </c>
      <c r="K223" s="22" t="s">
        <v>4</v>
      </c>
      <c r="L223" s="21">
        <v>43.07</v>
      </c>
      <c r="M223" s="22" t="s">
        <v>179</v>
      </c>
      <c r="N223" s="21">
        <v>72.89</v>
      </c>
      <c r="O223" s="22" t="s">
        <v>175</v>
      </c>
      <c r="P223" s="23">
        <v>0</v>
      </c>
      <c r="Q223" s="24" t="s">
        <v>176</v>
      </c>
      <c r="R223" s="23">
        <v>100</v>
      </c>
      <c r="S223" s="22" t="s">
        <v>177</v>
      </c>
      <c r="T223" s="23">
        <v>100</v>
      </c>
      <c r="U223" s="22" t="s">
        <v>177</v>
      </c>
      <c r="V223" s="23">
        <v>0</v>
      </c>
      <c r="W223" s="22" t="s">
        <v>177</v>
      </c>
      <c r="X223" s="23">
        <v>0</v>
      </c>
      <c r="Y223" s="22" t="s">
        <v>177</v>
      </c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1">
        <v>0</v>
      </c>
      <c r="AZ223" s="21">
        <v>0</v>
      </c>
      <c r="BA223" s="21">
        <v>0</v>
      </c>
      <c r="BB223" s="21">
        <v>0</v>
      </c>
      <c r="BC223" s="21">
        <v>0</v>
      </c>
      <c r="BD223" s="51" t="str">
        <f t="shared" si="19"/>
        <v/>
      </c>
      <c r="BE223" s="51">
        <f t="shared" si="20"/>
        <v>843051.88542126678</v>
      </c>
    </row>
    <row r="224" spans="1:57" ht="30" customHeight="1" x14ac:dyDescent="0.25">
      <c r="A224" s="50" t="str">
        <f>IF(C224=C223,"",COUNTIF($A$7:A223,"&gt;0")+1)</f>
        <v/>
      </c>
      <c r="B224" s="3" t="s">
        <v>192</v>
      </c>
      <c r="C224" s="6" t="s">
        <v>112</v>
      </c>
      <c r="D224" s="2" t="s">
        <v>113</v>
      </c>
      <c r="E224" s="46" t="str">
        <f t="shared" si="17"/>
        <v/>
      </c>
      <c r="F224" s="47" t="str">
        <f t="shared" si="18"/>
        <v/>
      </c>
      <c r="G224" s="47" t="s">
        <v>379</v>
      </c>
      <c r="H224" s="41" t="s">
        <v>254</v>
      </c>
      <c r="I224" s="20" t="s">
        <v>255</v>
      </c>
      <c r="J224" s="21">
        <v>0</v>
      </c>
      <c r="K224" s="22" t="s">
        <v>4</v>
      </c>
      <c r="L224" s="21">
        <v>0</v>
      </c>
      <c r="M224" s="22" t="s">
        <v>176</v>
      </c>
      <c r="N224" s="21">
        <v>0</v>
      </c>
      <c r="O224" s="22" t="s">
        <v>184</v>
      </c>
      <c r="P224" s="23">
        <v>0</v>
      </c>
      <c r="Q224" s="24" t="s">
        <v>176</v>
      </c>
      <c r="R224" s="23">
        <v>100</v>
      </c>
      <c r="S224" s="22" t="s">
        <v>177</v>
      </c>
      <c r="T224" s="23">
        <v>100</v>
      </c>
      <c r="U224" s="22" t="s">
        <v>177</v>
      </c>
      <c r="V224" s="23">
        <v>0</v>
      </c>
      <c r="W224" s="22" t="s">
        <v>177</v>
      </c>
      <c r="X224" s="23">
        <v>0</v>
      </c>
      <c r="Y224" s="22" t="s">
        <v>177</v>
      </c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1">
        <v>0</v>
      </c>
      <c r="AZ224" s="21">
        <v>0</v>
      </c>
      <c r="BA224" s="21">
        <v>0</v>
      </c>
      <c r="BB224" s="21">
        <v>0</v>
      </c>
      <c r="BC224" s="21">
        <v>0</v>
      </c>
      <c r="BD224" s="51" t="str">
        <f t="shared" si="19"/>
        <v/>
      </c>
      <c r="BE224" s="51">
        <f t="shared" si="20"/>
        <v>843051.88542126678</v>
      </c>
    </row>
    <row r="225" spans="1:57" ht="30" customHeight="1" x14ac:dyDescent="0.25">
      <c r="A225" s="50" t="str">
        <f>IF(C225=C224,"",COUNTIF($A$7:A224,"&gt;0")+1)</f>
        <v/>
      </c>
      <c r="B225" s="3" t="s">
        <v>192</v>
      </c>
      <c r="C225" s="6" t="s">
        <v>112</v>
      </c>
      <c r="D225" s="2" t="s">
        <v>113</v>
      </c>
      <c r="E225" s="46" t="str">
        <f t="shared" si="17"/>
        <v/>
      </c>
      <c r="F225" s="47" t="str">
        <f t="shared" si="18"/>
        <v/>
      </c>
      <c r="G225" s="47" t="s">
        <v>379</v>
      </c>
      <c r="H225" s="41" t="s">
        <v>254</v>
      </c>
      <c r="I225" s="20" t="s">
        <v>256</v>
      </c>
      <c r="J225" s="21">
        <v>0</v>
      </c>
      <c r="K225" s="22" t="s">
        <v>4</v>
      </c>
      <c r="L225" s="21">
        <v>0</v>
      </c>
      <c r="M225" s="22" t="s">
        <v>176</v>
      </c>
      <c r="N225" s="21">
        <v>0</v>
      </c>
      <c r="O225" s="22" t="s">
        <v>184</v>
      </c>
      <c r="P225" s="23">
        <v>0</v>
      </c>
      <c r="Q225" s="24" t="s">
        <v>176</v>
      </c>
      <c r="R225" s="23">
        <v>100</v>
      </c>
      <c r="S225" s="22" t="s">
        <v>177</v>
      </c>
      <c r="T225" s="23">
        <v>100</v>
      </c>
      <c r="U225" s="22" t="s">
        <v>177</v>
      </c>
      <c r="V225" s="23">
        <v>0</v>
      </c>
      <c r="W225" s="22" t="s">
        <v>177</v>
      </c>
      <c r="X225" s="23">
        <v>0</v>
      </c>
      <c r="Y225" s="22" t="s">
        <v>177</v>
      </c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1">
        <v>0</v>
      </c>
      <c r="AZ225" s="21">
        <v>0</v>
      </c>
      <c r="BA225" s="21">
        <v>0</v>
      </c>
      <c r="BB225" s="21">
        <v>0</v>
      </c>
      <c r="BC225" s="21">
        <v>0</v>
      </c>
      <c r="BD225" s="51" t="str">
        <f t="shared" si="19"/>
        <v/>
      </c>
      <c r="BE225" s="51">
        <f t="shared" si="20"/>
        <v>843051.88542126678</v>
      </c>
    </row>
    <row r="226" spans="1:57" ht="30" customHeight="1" x14ac:dyDescent="0.25">
      <c r="A226" s="50" t="str">
        <f>IF(C226=C225,"",COUNTIF($A$7:A225,"&gt;0")+1)</f>
        <v/>
      </c>
      <c r="B226" s="3" t="s">
        <v>192</v>
      </c>
      <c r="C226" s="6" t="s">
        <v>112</v>
      </c>
      <c r="D226" s="2" t="s">
        <v>113</v>
      </c>
      <c r="E226" s="46" t="str">
        <f t="shared" si="17"/>
        <v/>
      </c>
      <c r="F226" s="47" t="str">
        <f t="shared" si="18"/>
        <v/>
      </c>
      <c r="G226" s="47" t="s">
        <v>369</v>
      </c>
      <c r="H226" s="41" t="s">
        <v>6</v>
      </c>
      <c r="I226" s="20" t="s">
        <v>257</v>
      </c>
      <c r="J226" s="21">
        <v>863.18299999999999</v>
      </c>
      <c r="K226" s="22" t="s">
        <v>4</v>
      </c>
      <c r="L226" s="21">
        <v>38.1</v>
      </c>
      <c r="M226" s="22" t="s">
        <v>179</v>
      </c>
      <c r="N226" s="21">
        <v>73.3</v>
      </c>
      <c r="O226" s="22" t="s">
        <v>175</v>
      </c>
      <c r="P226" s="23">
        <v>0</v>
      </c>
      <c r="Q226" s="24" t="s">
        <v>176</v>
      </c>
      <c r="R226" s="23">
        <v>100</v>
      </c>
      <c r="S226" s="22" t="s">
        <v>177</v>
      </c>
      <c r="T226" s="23">
        <v>100</v>
      </c>
      <c r="U226" s="22" t="s">
        <v>177</v>
      </c>
      <c r="V226" s="23">
        <v>0</v>
      </c>
      <c r="W226" s="22" t="s">
        <v>177</v>
      </c>
      <c r="X226" s="23">
        <v>0</v>
      </c>
      <c r="Y226" s="22" t="s">
        <v>177</v>
      </c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1">
        <v>2410.6370595899998</v>
      </c>
      <c r="AZ226" s="21">
        <v>0</v>
      </c>
      <c r="BA226" s="21">
        <v>0</v>
      </c>
      <c r="BB226" s="21">
        <v>32.887272300000006</v>
      </c>
      <c r="BC226" s="21">
        <v>0</v>
      </c>
      <c r="BD226" s="51" t="str">
        <f t="shared" si="19"/>
        <v/>
      </c>
      <c r="BE226" s="51">
        <f t="shared" si="20"/>
        <v>843051.88542126678</v>
      </c>
    </row>
    <row r="227" spans="1:57" ht="30" customHeight="1" x14ac:dyDescent="0.25">
      <c r="A227" s="50" t="str">
        <f>IF(C227=C226,"",COUNTIF($A$7:A226,"&gt;0")+1)</f>
        <v/>
      </c>
      <c r="B227" s="3" t="s">
        <v>192</v>
      </c>
      <c r="C227" s="6" t="s">
        <v>112</v>
      </c>
      <c r="D227" s="2" t="s">
        <v>113</v>
      </c>
      <c r="E227" s="46" t="str">
        <f t="shared" si="17"/>
        <v/>
      </c>
      <c r="F227" s="47" t="str">
        <f t="shared" si="18"/>
        <v/>
      </c>
      <c r="G227" s="47" t="s">
        <v>369</v>
      </c>
      <c r="H227" s="41" t="s">
        <v>6</v>
      </c>
      <c r="I227" s="20" t="s">
        <v>258</v>
      </c>
      <c r="J227" s="21">
        <v>401.09300000000002</v>
      </c>
      <c r="K227" s="22" t="s">
        <v>173</v>
      </c>
      <c r="L227" s="21">
        <v>33.49</v>
      </c>
      <c r="M227" s="22" t="s">
        <v>174</v>
      </c>
      <c r="N227" s="21">
        <v>55.23</v>
      </c>
      <c r="O227" s="22" t="s">
        <v>175</v>
      </c>
      <c r="P227" s="23">
        <v>0</v>
      </c>
      <c r="Q227" s="24" t="s">
        <v>176</v>
      </c>
      <c r="R227" s="23">
        <v>100</v>
      </c>
      <c r="S227" s="22" t="s">
        <v>177</v>
      </c>
      <c r="T227" s="23">
        <v>100</v>
      </c>
      <c r="U227" s="22" t="s">
        <v>177</v>
      </c>
      <c r="V227" s="23">
        <v>0</v>
      </c>
      <c r="W227" s="22" t="s">
        <v>177</v>
      </c>
      <c r="X227" s="23">
        <v>0</v>
      </c>
      <c r="Y227" s="22" t="s">
        <v>177</v>
      </c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1">
        <v>741.8827504011</v>
      </c>
      <c r="AZ227" s="21">
        <v>0</v>
      </c>
      <c r="BA227" s="21">
        <v>0</v>
      </c>
      <c r="BB227" s="21">
        <v>13.432604570000001</v>
      </c>
      <c r="BC227" s="21">
        <v>0</v>
      </c>
      <c r="BD227" s="51" t="str">
        <f t="shared" si="19"/>
        <v/>
      </c>
      <c r="BE227" s="51">
        <f t="shared" si="20"/>
        <v>843051.88542126678</v>
      </c>
    </row>
    <row r="228" spans="1:57" ht="30" customHeight="1" x14ac:dyDescent="0.25">
      <c r="A228" s="50" t="str">
        <f>IF(C228=C227,"",COUNTIF($A$7:A227,"&gt;0")+1)</f>
        <v/>
      </c>
      <c r="B228" s="3" t="s">
        <v>192</v>
      </c>
      <c r="C228" s="6" t="s">
        <v>112</v>
      </c>
      <c r="D228" s="2" t="s">
        <v>113</v>
      </c>
      <c r="E228" s="46" t="str">
        <f t="shared" si="17"/>
        <v/>
      </c>
      <c r="F228" s="47" t="str">
        <f t="shared" si="18"/>
        <v/>
      </c>
      <c r="G228" s="47" t="s">
        <v>369</v>
      </c>
      <c r="H228" s="41" t="s">
        <v>6</v>
      </c>
      <c r="I228" s="20" t="s">
        <v>259</v>
      </c>
      <c r="J228" s="21">
        <v>483.35899999999998</v>
      </c>
      <c r="K228" s="22" t="s">
        <v>4</v>
      </c>
      <c r="L228" s="21">
        <v>43.07</v>
      </c>
      <c r="M228" s="22" t="s">
        <v>179</v>
      </c>
      <c r="N228" s="21">
        <v>72.89</v>
      </c>
      <c r="O228" s="22" t="s">
        <v>175</v>
      </c>
      <c r="P228" s="23">
        <v>0</v>
      </c>
      <c r="Q228" s="24" t="s">
        <v>176</v>
      </c>
      <c r="R228" s="23">
        <v>100</v>
      </c>
      <c r="S228" s="22" t="s">
        <v>177</v>
      </c>
      <c r="T228" s="23">
        <v>100</v>
      </c>
      <c r="U228" s="22" t="s">
        <v>177</v>
      </c>
      <c r="V228" s="23">
        <v>0</v>
      </c>
      <c r="W228" s="22" t="s">
        <v>177</v>
      </c>
      <c r="X228" s="23">
        <v>0</v>
      </c>
      <c r="Y228" s="22" t="s">
        <v>177</v>
      </c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1">
        <v>1517.4438555556999</v>
      </c>
      <c r="AZ228" s="21">
        <v>0</v>
      </c>
      <c r="BA228" s="21">
        <v>0</v>
      </c>
      <c r="BB228" s="21">
        <v>20.818272129999997</v>
      </c>
      <c r="BC228" s="21">
        <v>0</v>
      </c>
      <c r="BD228" s="51" t="str">
        <f t="shared" si="19"/>
        <v/>
      </c>
      <c r="BE228" s="51">
        <f t="shared" si="20"/>
        <v>843051.88542126678</v>
      </c>
    </row>
    <row r="229" spans="1:57" ht="30" customHeight="1" x14ac:dyDescent="0.25">
      <c r="A229" s="50" t="str">
        <f>IF(C229=C228,"",COUNTIF($A$7:A228,"&gt;0")+1)</f>
        <v/>
      </c>
      <c r="B229" s="3" t="s">
        <v>192</v>
      </c>
      <c r="C229" s="6" t="s">
        <v>112</v>
      </c>
      <c r="D229" s="2" t="s">
        <v>113</v>
      </c>
      <c r="E229" s="46" t="str">
        <f t="shared" si="17"/>
        <v/>
      </c>
      <c r="F229" s="47" t="str">
        <f t="shared" si="18"/>
        <v/>
      </c>
      <c r="G229" s="47" t="s">
        <v>369</v>
      </c>
      <c r="H229" s="41" t="s">
        <v>6</v>
      </c>
      <c r="I229" s="20" t="s">
        <v>260</v>
      </c>
      <c r="J229" s="21">
        <v>0</v>
      </c>
      <c r="K229" s="22" t="s">
        <v>4</v>
      </c>
      <c r="L229" s="21">
        <v>0</v>
      </c>
      <c r="M229" s="22" t="s">
        <v>179</v>
      </c>
      <c r="N229" s="21">
        <v>0</v>
      </c>
      <c r="O229" s="22" t="s">
        <v>175</v>
      </c>
      <c r="P229" s="23">
        <v>0</v>
      </c>
      <c r="Q229" s="24" t="s">
        <v>176</v>
      </c>
      <c r="R229" s="23">
        <v>100</v>
      </c>
      <c r="S229" s="22" t="s">
        <v>177</v>
      </c>
      <c r="T229" s="23">
        <v>100</v>
      </c>
      <c r="U229" s="22" t="s">
        <v>177</v>
      </c>
      <c r="V229" s="23">
        <v>0</v>
      </c>
      <c r="W229" s="22" t="s">
        <v>177</v>
      </c>
      <c r="X229" s="23">
        <v>0</v>
      </c>
      <c r="Y229" s="22" t="s">
        <v>177</v>
      </c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1">
        <v>0</v>
      </c>
      <c r="AZ229" s="21">
        <v>0</v>
      </c>
      <c r="BA229" s="21">
        <v>0</v>
      </c>
      <c r="BB229" s="21">
        <v>0</v>
      </c>
      <c r="BC229" s="21">
        <v>0</v>
      </c>
      <c r="BD229" s="51" t="str">
        <f t="shared" si="19"/>
        <v/>
      </c>
      <c r="BE229" s="51">
        <f t="shared" si="20"/>
        <v>843051.88542126678</v>
      </c>
    </row>
    <row r="230" spans="1:57" ht="30" customHeight="1" x14ac:dyDescent="0.25">
      <c r="A230" s="50" t="str">
        <f>IF(C230=C229,"",COUNTIF($A$7:A229,"&gt;0")+1)</f>
        <v/>
      </c>
      <c r="B230" s="3" t="s">
        <v>192</v>
      </c>
      <c r="C230" s="6" t="s">
        <v>112</v>
      </c>
      <c r="D230" s="2" t="s">
        <v>113</v>
      </c>
      <c r="E230" s="46" t="str">
        <f t="shared" si="17"/>
        <v/>
      </c>
      <c r="F230" s="47" t="str">
        <f t="shared" si="18"/>
        <v/>
      </c>
      <c r="G230" s="47" t="s">
        <v>379</v>
      </c>
      <c r="H230" s="41" t="s">
        <v>254</v>
      </c>
      <c r="I230" s="20" t="s">
        <v>261</v>
      </c>
      <c r="J230" s="21">
        <v>963410</v>
      </c>
      <c r="K230" s="22" t="s">
        <v>4</v>
      </c>
      <c r="L230" s="21">
        <v>0</v>
      </c>
      <c r="M230" s="22" t="s">
        <v>176</v>
      </c>
      <c r="N230" s="21">
        <v>0.53800000000000003</v>
      </c>
      <c r="O230" s="22" t="s">
        <v>184</v>
      </c>
      <c r="P230" s="23">
        <v>0</v>
      </c>
      <c r="Q230" s="24" t="s">
        <v>176</v>
      </c>
      <c r="R230" s="23">
        <v>100</v>
      </c>
      <c r="S230" s="22" t="s">
        <v>177</v>
      </c>
      <c r="T230" s="23">
        <v>100</v>
      </c>
      <c r="U230" s="22" t="s">
        <v>177</v>
      </c>
      <c r="V230" s="23">
        <v>0</v>
      </c>
      <c r="W230" s="22" t="s">
        <v>177</v>
      </c>
      <c r="X230" s="23">
        <v>0</v>
      </c>
      <c r="Y230" s="22" t="s">
        <v>177</v>
      </c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1">
        <v>518314.58</v>
      </c>
      <c r="AZ230" s="21">
        <v>0</v>
      </c>
      <c r="BA230" s="21">
        <v>0</v>
      </c>
      <c r="BB230" s="21">
        <v>0</v>
      </c>
      <c r="BC230" s="21">
        <v>0</v>
      </c>
      <c r="BD230" s="51" t="str">
        <f t="shared" si="19"/>
        <v/>
      </c>
      <c r="BE230" s="51">
        <f t="shared" si="20"/>
        <v>843051.88542126678</v>
      </c>
    </row>
    <row r="231" spans="1:57" ht="30" customHeight="1" x14ac:dyDescent="0.25">
      <c r="A231" s="50" t="str">
        <f>IF(C231=C230,"",COUNTIF($A$7:A230,"&gt;0")+1)</f>
        <v/>
      </c>
      <c r="B231" s="3" t="s">
        <v>192</v>
      </c>
      <c r="C231" s="6" t="s">
        <v>112</v>
      </c>
      <c r="D231" s="2" t="s">
        <v>113</v>
      </c>
      <c r="E231" s="46" t="str">
        <f t="shared" si="17"/>
        <v/>
      </c>
      <c r="F231" s="47" t="str">
        <f t="shared" si="18"/>
        <v/>
      </c>
      <c r="G231" s="47" t="s">
        <v>369</v>
      </c>
      <c r="H231" s="41" t="s">
        <v>6</v>
      </c>
      <c r="I231" s="20" t="s">
        <v>262</v>
      </c>
      <c r="J231" s="21">
        <v>0</v>
      </c>
      <c r="K231" s="22" t="s">
        <v>4</v>
      </c>
      <c r="L231" s="21">
        <v>0</v>
      </c>
      <c r="M231" s="22" t="s">
        <v>179</v>
      </c>
      <c r="N231" s="21">
        <v>0</v>
      </c>
      <c r="O231" s="22" t="s">
        <v>175</v>
      </c>
      <c r="P231" s="23">
        <v>0</v>
      </c>
      <c r="Q231" s="24" t="s">
        <v>176</v>
      </c>
      <c r="R231" s="23">
        <v>100</v>
      </c>
      <c r="S231" s="22" t="s">
        <v>177</v>
      </c>
      <c r="T231" s="23">
        <v>100</v>
      </c>
      <c r="U231" s="22" t="s">
        <v>177</v>
      </c>
      <c r="V231" s="23">
        <v>0</v>
      </c>
      <c r="W231" s="22" t="s">
        <v>177</v>
      </c>
      <c r="X231" s="23">
        <v>0</v>
      </c>
      <c r="Y231" s="22" t="s">
        <v>177</v>
      </c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1">
        <v>0</v>
      </c>
      <c r="AZ231" s="21">
        <v>0</v>
      </c>
      <c r="BA231" s="21">
        <v>0</v>
      </c>
      <c r="BB231" s="21">
        <v>0</v>
      </c>
      <c r="BC231" s="21">
        <v>0</v>
      </c>
      <c r="BD231" s="51" t="str">
        <f t="shared" si="19"/>
        <v/>
      </c>
      <c r="BE231" s="51">
        <f t="shared" si="20"/>
        <v>843051.88542126678</v>
      </c>
    </row>
    <row r="232" spans="1:57" ht="30" customHeight="1" x14ac:dyDescent="0.25">
      <c r="A232" s="50" t="str">
        <f>IF(C232=C231,"",COUNTIF($A$7:A231,"&gt;0")+1)</f>
        <v/>
      </c>
      <c r="B232" s="3" t="s">
        <v>192</v>
      </c>
      <c r="C232" s="6" t="s">
        <v>112</v>
      </c>
      <c r="D232" s="2" t="s">
        <v>113</v>
      </c>
      <c r="E232" s="46" t="str">
        <f t="shared" si="17"/>
        <v/>
      </c>
      <c r="F232" s="47" t="str">
        <f t="shared" si="18"/>
        <v/>
      </c>
      <c r="G232" s="47" t="s">
        <v>369</v>
      </c>
      <c r="H232" s="41" t="s">
        <v>6</v>
      </c>
      <c r="I232" s="20" t="s">
        <v>263</v>
      </c>
      <c r="J232" s="21">
        <v>132054.82</v>
      </c>
      <c r="K232" s="22" t="s">
        <v>4</v>
      </c>
      <c r="L232" s="21">
        <v>25.54</v>
      </c>
      <c r="M232" s="22" t="s">
        <v>179</v>
      </c>
      <c r="N232" s="21">
        <v>94.9</v>
      </c>
      <c r="O232" s="22" t="s">
        <v>175</v>
      </c>
      <c r="P232" s="23">
        <v>0</v>
      </c>
      <c r="Q232" s="24" t="s">
        <v>176</v>
      </c>
      <c r="R232" s="23">
        <v>100</v>
      </c>
      <c r="S232" s="22" t="s">
        <v>177</v>
      </c>
      <c r="T232" s="23">
        <v>100</v>
      </c>
      <c r="U232" s="22" t="s">
        <v>177</v>
      </c>
      <c r="V232" s="23">
        <v>0</v>
      </c>
      <c r="W232" s="22" t="s">
        <v>177</v>
      </c>
      <c r="X232" s="23">
        <v>0</v>
      </c>
      <c r="Y232" s="22" t="s">
        <v>177</v>
      </c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1">
        <v>320067.34175572003</v>
      </c>
      <c r="AZ232" s="21">
        <v>0</v>
      </c>
      <c r="BA232" s="21">
        <v>0</v>
      </c>
      <c r="BB232" s="21">
        <v>3372.6801028</v>
      </c>
      <c r="BC232" s="21">
        <v>0</v>
      </c>
      <c r="BD232" s="51" t="str">
        <f t="shared" si="19"/>
        <v/>
      </c>
      <c r="BE232" s="51">
        <f t="shared" si="20"/>
        <v>843051.88542126678</v>
      </c>
    </row>
    <row r="233" spans="1:57" ht="30" customHeight="1" x14ac:dyDescent="0.25">
      <c r="A233" s="50">
        <f>IF(C233=C232,"",COUNTIF($A$7:A232,"&gt;0")+1)</f>
        <v>67</v>
      </c>
      <c r="B233" s="3" t="s">
        <v>192</v>
      </c>
      <c r="C233" s="7" t="s">
        <v>114</v>
      </c>
      <c r="D233" s="3" t="s">
        <v>115</v>
      </c>
      <c r="E233" s="46" t="str">
        <f t="shared" si="17"/>
        <v>A</v>
      </c>
      <c r="F233" s="47" t="str">
        <f t="shared" si="18"/>
        <v/>
      </c>
      <c r="G233" s="47" t="s">
        <v>369</v>
      </c>
      <c r="H233" s="41" t="s">
        <v>6</v>
      </c>
      <c r="I233" s="20" t="s">
        <v>181</v>
      </c>
      <c r="J233" s="21">
        <v>381.029</v>
      </c>
      <c r="K233" s="22" t="s">
        <v>173</v>
      </c>
      <c r="L233" s="21">
        <v>33.49</v>
      </c>
      <c r="M233" s="22" t="s">
        <v>174</v>
      </c>
      <c r="N233" s="21">
        <v>55.23</v>
      </c>
      <c r="O233" s="22" t="s">
        <v>175</v>
      </c>
      <c r="P233" s="23">
        <v>0</v>
      </c>
      <c r="Q233" s="24" t="s">
        <v>176</v>
      </c>
      <c r="R233" s="23">
        <v>100</v>
      </c>
      <c r="S233" s="22" t="s">
        <v>177</v>
      </c>
      <c r="T233" s="23">
        <v>100</v>
      </c>
      <c r="U233" s="22" t="s">
        <v>177</v>
      </c>
      <c r="V233" s="23">
        <v>0</v>
      </c>
      <c r="W233" s="22" t="s">
        <v>177</v>
      </c>
      <c r="X233" s="23">
        <v>0</v>
      </c>
      <c r="Y233" s="22" t="s">
        <v>177</v>
      </c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1">
        <v>704.77131862829992</v>
      </c>
      <c r="AZ233" s="21">
        <v>0</v>
      </c>
      <c r="BA233" s="21">
        <v>0</v>
      </c>
      <c r="BB233" s="21">
        <v>12.76066121</v>
      </c>
      <c r="BC233" s="21">
        <v>0</v>
      </c>
      <c r="BD233" s="51">
        <f t="shared" si="19"/>
        <v>47229.332051148296</v>
      </c>
      <c r="BE233" s="51">
        <f t="shared" si="20"/>
        <v>47229.332051148296</v>
      </c>
    </row>
    <row r="234" spans="1:57" ht="30" customHeight="1" x14ac:dyDescent="0.25">
      <c r="A234" s="50" t="str">
        <f>IF(C234=C233,"",COUNTIF($A$7:A233,"&gt;0")+1)</f>
        <v/>
      </c>
      <c r="B234" s="3" t="s">
        <v>192</v>
      </c>
      <c r="C234" s="7" t="s">
        <v>114</v>
      </c>
      <c r="D234" s="3" t="s">
        <v>115</v>
      </c>
      <c r="E234" s="46" t="str">
        <f t="shared" si="17"/>
        <v/>
      </c>
      <c r="F234" s="47" t="str">
        <f t="shared" si="18"/>
        <v/>
      </c>
      <c r="G234" s="47" t="s">
        <v>369</v>
      </c>
      <c r="H234" s="41" t="s">
        <v>6</v>
      </c>
      <c r="I234" s="20" t="s">
        <v>330</v>
      </c>
      <c r="J234" s="21">
        <v>7771.79</v>
      </c>
      <c r="K234" s="22" t="s">
        <v>4</v>
      </c>
      <c r="L234" s="21">
        <v>25.12</v>
      </c>
      <c r="M234" s="22" t="s">
        <v>179</v>
      </c>
      <c r="N234" s="21">
        <v>94.9</v>
      </c>
      <c r="O234" s="22" t="s">
        <v>175</v>
      </c>
      <c r="P234" s="23">
        <v>0</v>
      </c>
      <c r="Q234" s="24" t="s">
        <v>176</v>
      </c>
      <c r="R234" s="23">
        <v>100</v>
      </c>
      <c r="S234" s="22" t="s">
        <v>177</v>
      </c>
      <c r="T234" s="23">
        <v>100</v>
      </c>
      <c r="U234" s="22" t="s">
        <v>177</v>
      </c>
      <c r="V234" s="23">
        <v>0</v>
      </c>
      <c r="W234" s="22" t="s">
        <v>177</v>
      </c>
      <c r="X234" s="23">
        <v>0</v>
      </c>
      <c r="Y234" s="22" t="s">
        <v>177</v>
      </c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1">
        <v>18527.076919520001</v>
      </c>
      <c r="AZ234" s="21">
        <v>0</v>
      </c>
      <c r="BA234" s="21">
        <v>0</v>
      </c>
      <c r="BB234" s="21">
        <v>195.2273648</v>
      </c>
      <c r="BC234" s="21">
        <v>0</v>
      </c>
      <c r="BD234" s="51" t="str">
        <f t="shared" si="19"/>
        <v/>
      </c>
      <c r="BE234" s="51">
        <f t="shared" si="20"/>
        <v>47229.332051148296</v>
      </c>
    </row>
    <row r="235" spans="1:57" ht="30" customHeight="1" x14ac:dyDescent="0.25">
      <c r="A235" s="50" t="str">
        <f>IF(C235=C234,"",COUNTIF($A$7:A234,"&gt;0")+1)</f>
        <v/>
      </c>
      <c r="B235" s="3" t="s">
        <v>192</v>
      </c>
      <c r="C235" s="7" t="s">
        <v>114</v>
      </c>
      <c r="D235" s="3" t="s">
        <v>115</v>
      </c>
      <c r="E235" s="46" t="str">
        <f t="shared" si="17"/>
        <v/>
      </c>
      <c r="F235" s="47" t="str">
        <f t="shared" si="18"/>
        <v/>
      </c>
      <c r="G235" s="47" t="s">
        <v>369</v>
      </c>
      <c r="H235" s="41" t="s">
        <v>6</v>
      </c>
      <c r="I235" s="20" t="s">
        <v>331</v>
      </c>
      <c r="J235" s="21">
        <v>0</v>
      </c>
      <c r="K235" s="22" t="s">
        <v>4</v>
      </c>
      <c r="L235" s="21">
        <v>32.5</v>
      </c>
      <c r="M235" s="22" t="s">
        <v>179</v>
      </c>
      <c r="N235" s="21">
        <v>97.5</v>
      </c>
      <c r="O235" s="22" t="s">
        <v>175</v>
      </c>
      <c r="P235" s="23">
        <v>0</v>
      </c>
      <c r="Q235" s="24" t="s">
        <v>176</v>
      </c>
      <c r="R235" s="23">
        <v>100</v>
      </c>
      <c r="S235" s="22" t="s">
        <v>177</v>
      </c>
      <c r="T235" s="23">
        <v>100</v>
      </c>
      <c r="U235" s="22" t="s">
        <v>177</v>
      </c>
      <c r="V235" s="23">
        <v>0</v>
      </c>
      <c r="W235" s="22" t="s">
        <v>177</v>
      </c>
      <c r="X235" s="23">
        <v>0</v>
      </c>
      <c r="Y235" s="22" t="s">
        <v>177</v>
      </c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1">
        <v>0</v>
      </c>
      <c r="AZ235" s="21">
        <v>0</v>
      </c>
      <c r="BA235" s="21">
        <v>0</v>
      </c>
      <c r="BB235" s="21">
        <v>0</v>
      </c>
      <c r="BC235" s="21">
        <v>0</v>
      </c>
      <c r="BD235" s="51" t="str">
        <f t="shared" si="19"/>
        <v/>
      </c>
      <c r="BE235" s="51">
        <f t="shared" si="20"/>
        <v>47229.332051148296</v>
      </c>
    </row>
    <row r="236" spans="1:57" ht="30" customHeight="1" x14ac:dyDescent="0.25">
      <c r="A236" s="50" t="str">
        <f>IF(C236=C235,"",COUNTIF($A$7:A235,"&gt;0")+1)</f>
        <v/>
      </c>
      <c r="B236" s="3" t="s">
        <v>192</v>
      </c>
      <c r="C236" s="7" t="s">
        <v>114</v>
      </c>
      <c r="D236" s="3" t="s">
        <v>115</v>
      </c>
      <c r="E236" s="46" t="str">
        <f t="shared" si="17"/>
        <v/>
      </c>
      <c r="F236" s="47" t="str">
        <f t="shared" si="18"/>
        <v/>
      </c>
      <c r="G236" s="47" t="s">
        <v>369</v>
      </c>
      <c r="H236" s="41" t="s">
        <v>6</v>
      </c>
      <c r="I236" s="20" t="s">
        <v>332</v>
      </c>
      <c r="J236" s="21">
        <v>0</v>
      </c>
      <c r="K236" s="22" t="s">
        <v>4</v>
      </c>
      <c r="L236" s="21">
        <v>40.06</v>
      </c>
      <c r="M236" s="22" t="s">
        <v>179</v>
      </c>
      <c r="N236" s="21">
        <v>77.599999999999994</v>
      </c>
      <c r="O236" s="22" t="s">
        <v>175</v>
      </c>
      <c r="P236" s="23">
        <v>0</v>
      </c>
      <c r="Q236" s="24" t="s">
        <v>176</v>
      </c>
      <c r="R236" s="23">
        <v>100</v>
      </c>
      <c r="S236" s="22" t="s">
        <v>177</v>
      </c>
      <c r="T236" s="23">
        <v>100</v>
      </c>
      <c r="U236" s="22" t="s">
        <v>177</v>
      </c>
      <c r="V236" s="23">
        <v>0</v>
      </c>
      <c r="W236" s="22" t="s">
        <v>177</v>
      </c>
      <c r="X236" s="23">
        <v>0</v>
      </c>
      <c r="Y236" s="22" t="s">
        <v>177</v>
      </c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1">
        <v>0</v>
      </c>
      <c r="AZ236" s="21">
        <v>0</v>
      </c>
      <c r="BA236" s="21">
        <v>0</v>
      </c>
      <c r="BB236" s="21">
        <v>0</v>
      </c>
      <c r="BC236" s="21">
        <v>0</v>
      </c>
      <c r="BD236" s="51" t="str">
        <f t="shared" si="19"/>
        <v/>
      </c>
      <c r="BE236" s="51">
        <f t="shared" si="20"/>
        <v>47229.332051148296</v>
      </c>
    </row>
    <row r="237" spans="1:57" ht="30" customHeight="1" x14ac:dyDescent="0.25">
      <c r="A237" s="50" t="str">
        <f>IF(C237=C236,"",COUNTIF($A$7:A236,"&gt;0")+1)</f>
        <v/>
      </c>
      <c r="B237" s="3" t="s">
        <v>192</v>
      </c>
      <c r="C237" s="7" t="s">
        <v>114</v>
      </c>
      <c r="D237" s="3" t="s">
        <v>115</v>
      </c>
      <c r="E237" s="46" t="str">
        <f t="shared" si="17"/>
        <v/>
      </c>
      <c r="F237" s="47" t="str">
        <f t="shared" si="18"/>
        <v/>
      </c>
      <c r="G237" s="47" t="s">
        <v>380</v>
      </c>
      <c r="H237" s="41" t="s">
        <v>254</v>
      </c>
      <c r="I237" s="20" t="s">
        <v>333</v>
      </c>
      <c r="J237" s="21">
        <v>34111.648999999998</v>
      </c>
      <c r="K237" s="22" t="s">
        <v>4</v>
      </c>
      <c r="L237" s="21">
        <v>0</v>
      </c>
      <c r="M237" s="22" t="s">
        <v>176</v>
      </c>
      <c r="N237" s="21">
        <v>0.78500000000000003</v>
      </c>
      <c r="O237" s="22" t="s">
        <v>184</v>
      </c>
      <c r="P237" s="23">
        <v>0</v>
      </c>
      <c r="Q237" s="24" t="s">
        <v>176</v>
      </c>
      <c r="R237" s="23">
        <v>100</v>
      </c>
      <c r="S237" s="22" t="s">
        <v>177</v>
      </c>
      <c r="T237" s="23">
        <v>100</v>
      </c>
      <c r="U237" s="22" t="s">
        <v>177</v>
      </c>
      <c r="V237" s="23">
        <v>0</v>
      </c>
      <c r="W237" s="22" t="s">
        <v>177</v>
      </c>
      <c r="X237" s="23">
        <v>0</v>
      </c>
      <c r="Y237" s="22" t="s">
        <v>177</v>
      </c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1">
        <v>26777.644464999998</v>
      </c>
      <c r="AZ237" s="21">
        <v>0</v>
      </c>
      <c r="BA237" s="21">
        <v>0</v>
      </c>
      <c r="BB237" s="21">
        <v>0</v>
      </c>
      <c r="BC237" s="21">
        <v>0</v>
      </c>
      <c r="BD237" s="51" t="str">
        <f t="shared" si="19"/>
        <v/>
      </c>
      <c r="BE237" s="51">
        <f t="shared" si="20"/>
        <v>47229.332051148296</v>
      </c>
    </row>
    <row r="238" spans="1:57" ht="30" customHeight="1" x14ac:dyDescent="0.25">
      <c r="A238" s="50" t="str">
        <f>IF(C238=C237,"",COUNTIF($A$7:A237,"&gt;0")+1)</f>
        <v/>
      </c>
      <c r="B238" s="3" t="s">
        <v>192</v>
      </c>
      <c r="C238" s="7" t="s">
        <v>114</v>
      </c>
      <c r="D238" s="3" t="s">
        <v>115</v>
      </c>
      <c r="E238" s="46" t="str">
        <f t="shared" si="17"/>
        <v/>
      </c>
      <c r="F238" s="47" t="str">
        <f t="shared" si="18"/>
        <v/>
      </c>
      <c r="G238" s="47" t="s">
        <v>380</v>
      </c>
      <c r="H238" s="41" t="s">
        <v>254</v>
      </c>
      <c r="I238" s="20" t="s">
        <v>334</v>
      </c>
      <c r="J238" s="21">
        <v>1117.069</v>
      </c>
      <c r="K238" s="22" t="s">
        <v>4</v>
      </c>
      <c r="L238" s="21">
        <v>0</v>
      </c>
      <c r="M238" s="22" t="s">
        <v>176</v>
      </c>
      <c r="N238" s="21">
        <v>1.0920000000000001</v>
      </c>
      <c r="O238" s="22" t="s">
        <v>184</v>
      </c>
      <c r="P238" s="23">
        <v>0</v>
      </c>
      <c r="Q238" s="24" t="s">
        <v>176</v>
      </c>
      <c r="R238" s="23">
        <v>100</v>
      </c>
      <c r="S238" s="22" t="s">
        <v>177</v>
      </c>
      <c r="T238" s="23">
        <v>100</v>
      </c>
      <c r="U238" s="22" t="s">
        <v>177</v>
      </c>
      <c r="V238" s="23">
        <v>0</v>
      </c>
      <c r="W238" s="22" t="s">
        <v>177</v>
      </c>
      <c r="X238" s="23">
        <v>0</v>
      </c>
      <c r="Y238" s="22" t="s">
        <v>177</v>
      </c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1">
        <v>1219.839348</v>
      </c>
      <c r="AZ238" s="21">
        <v>0</v>
      </c>
      <c r="BA238" s="21">
        <v>0</v>
      </c>
      <c r="BB238" s="21">
        <v>0</v>
      </c>
      <c r="BC238" s="21">
        <v>0</v>
      </c>
      <c r="BD238" s="51" t="str">
        <f t="shared" si="19"/>
        <v/>
      </c>
      <c r="BE238" s="51">
        <f t="shared" si="20"/>
        <v>47229.332051148296</v>
      </c>
    </row>
    <row r="239" spans="1:57" ht="30" customHeight="1" x14ac:dyDescent="0.25">
      <c r="A239" s="50">
        <f>IF(C239=C238,"",COUNTIF($A$7:A238,"&gt;0")+1)</f>
        <v>68</v>
      </c>
      <c r="B239" s="3" t="s">
        <v>192</v>
      </c>
      <c r="C239" s="6" t="s">
        <v>116</v>
      </c>
      <c r="D239" s="2" t="s">
        <v>117</v>
      </c>
      <c r="E239" s="46" t="str">
        <f t="shared" si="17"/>
        <v>A</v>
      </c>
      <c r="F239" s="47" t="str">
        <f t="shared" si="18"/>
        <v>TAIP</v>
      </c>
      <c r="G239" s="47" t="s">
        <v>368</v>
      </c>
      <c r="H239" s="41" t="s">
        <v>6</v>
      </c>
      <c r="I239" s="20" t="s">
        <v>172</v>
      </c>
      <c r="J239" s="21">
        <v>5406.6949999999997</v>
      </c>
      <c r="K239" s="22" t="s">
        <v>173</v>
      </c>
      <c r="L239" s="21">
        <v>33.49</v>
      </c>
      <c r="M239" s="22" t="s">
        <v>174</v>
      </c>
      <c r="N239" s="21">
        <v>55.23</v>
      </c>
      <c r="O239" s="22" t="s">
        <v>175</v>
      </c>
      <c r="P239" s="23">
        <v>0</v>
      </c>
      <c r="Q239" s="24" t="s">
        <v>176</v>
      </c>
      <c r="R239" s="23">
        <v>100</v>
      </c>
      <c r="S239" s="22" t="s">
        <v>177</v>
      </c>
      <c r="T239" s="23">
        <v>100</v>
      </c>
      <c r="U239" s="22" t="s">
        <v>177</v>
      </c>
      <c r="V239" s="23">
        <v>0</v>
      </c>
      <c r="W239" s="22" t="s">
        <v>177</v>
      </c>
      <c r="X239" s="23">
        <v>0</v>
      </c>
      <c r="Y239" s="22" t="s">
        <v>177</v>
      </c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1">
        <v>10000.508004826497</v>
      </c>
      <c r="AZ239" s="21">
        <v>0</v>
      </c>
      <c r="BA239" s="21">
        <v>0</v>
      </c>
      <c r="BB239" s="21">
        <v>181.07021555</v>
      </c>
      <c r="BC239" s="21">
        <v>0</v>
      </c>
      <c r="BD239" s="51">
        <f t="shared" si="19"/>
        <v>10009.784849972997</v>
      </c>
      <c r="BE239" s="51">
        <f t="shared" si="20"/>
        <v>10009.784849972997</v>
      </c>
    </row>
    <row r="240" spans="1:57" ht="30" customHeight="1" x14ac:dyDescent="0.25">
      <c r="A240" s="50" t="str">
        <f>IF(C240=C239,"",COUNTIF($A$7:A239,"&gt;0")+1)</f>
        <v/>
      </c>
      <c r="B240" s="3" t="s">
        <v>192</v>
      </c>
      <c r="C240" s="6" t="s">
        <v>116</v>
      </c>
      <c r="D240" s="2" t="s">
        <v>117</v>
      </c>
      <c r="E240" s="46" t="str">
        <f t="shared" si="17"/>
        <v/>
      </c>
      <c r="F240" s="47" t="str">
        <f t="shared" si="18"/>
        <v/>
      </c>
      <c r="G240" s="47" t="s">
        <v>368</v>
      </c>
      <c r="H240" s="41" t="s">
        <v>6</v>
      </c>
      <c r="I240" s="20" t="s">
        <v>220</v>
      </c>
      <c r="J240" s="21">
        <v>0</v>
      </c>
      <c r="K240" s="22" t="s">
        <v>4</v>
      </c>
      <c r="L240" s="21">
        <v>40.08</v>
      </c>
      <c r="M240" s="22" t="s">
        <v>179</v>
      </c>
      <c r="N240" s="21">
        <v>77.599999999999994</v>
      </c>
      <c r="O240" s="22" t="s">
        <v>175</v>
      </c>
      <c r="P240" s="23">
        <v>0</v>
      </c>
      <c r="Q240" s="24" t="s">
        <v>176</v>
      </c>
      <c r="R240" s="23">
        <v>100</v>
      </c>
      <c r="S240" s="22" t="s">
        <v>177</v>
      </c>
      <c r="T240" s="23">
        <v>100</v>
      </c>
      <c r="U240" s="22" t="s">
        <v>177</v>
      </c>
      <c r="V240" s="23">
        <v>0</v>
      </c>
      <c r="W240" s="22" t="s">
        <v>177</v>
      </c>
      <c r="X240" s="23">
        <v>0</v>
      </c>
      <c r="Y240" s="22" t="s">
        <v>177</v>
      </c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1">
        <v>0</v>
      </c>
      <c r="AZ240" s="21">
        <v>0</v>
      </c>
      <c r="BA240" s="21">
        <v>0</v>
      </c>
      <c r="BB240" s="21">
        <v>0</v>
      </c>
      <c r="BC240" s="21">
        <v>0</v>
      </c>
      <c r="BD240" s="51" t="str">
        <f t="shared" si="19"/>
        <v/>
      </c>
      <c r="BE240" s="51">
        <f t="shared" si="20"/>
        <v>10009.784849972997</v>
      </c>
    </row>
    <row r="241" spans="1:57" ht="30" customHeight="1" x14ac:dyDescent="0.25">
      <c r="A241" s="50" t="str">
        <f>IF(C241=C240,"",COUNTIF($A$7:A240,"&gt;0")+1)</f>
        <v/>
      </c>
      <c r="B241" s="3" t="s">
        <v>192</v>
      </c>
      <c r="C241" s="6" t="s">
        <v>116</v>
      </c>
      <c r="D241" s="2" t="s">
        <v>117</v>
      </c>
      <c r="E241" s="46" t="str">
        <f t="shared" si="17"/>
        <v/>
      </c>
      <c r="F241" s="47" t="str">
        <f t="shared" si="18"/>
        <v/>
      </c>
      <c r="G241" s="47" t="s">
        <v>368</v>
      </c>
      <c r="H241" s="41" t="s">
        <v>6</v>
      </c>
      <c r="I241" s="20" t="s">
        <v>300</v>
      </c>
      <c r="J241" s="21">
        <v>140755.9</v>
      </c>
      <c r="K241" s="22" t="s">
        <v>4</v>
      </c>
      <c r="L241" s="21">
        <v>15.6</v>
      </c>
      <c r="M241" s="22" t="s">
        <v>179</v>
      </c>
      <c r="N241" s="21">
        <v>0</v>
      </c>
      <c r="O241" s="22" t="s">
        <v>175</v>
      </c>
      <c r="P241" s="23">
        <v>0</v>
      </c>
      <c r="Q241" s="22" t="s">
        <v>176</v>
      </c>
      <c r="R241" s="23">
        <v>100</v>
      </c>
      <c r="S241" s="22" t="s">
        <v>177</v>
      </c>
      <c r="T241" s="23">
        <v>100</v>
      </c>
      <c r="U241" s="22" t="s">
        <v>177</v>
      </c>
      <c r="V241" s="23">
        <v>0</v>
      </c>
      <c r="W241" s="22" t="s">
        <v>177</v>
      </c>
      <c r="X241" s="23">
        <v>0</v>
      </c>
      <c r="Y241" s="22" t="s">
        <v>177</v>
      </c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1">
        <v>0</v>
      </c>
      <c r="AZ241" s="21">
        <v>0</v>
      </c>
      <c r="BA241" s="21">
        <v>0</v>
      </c>
      <c r="BB241" s="21">
        <v>2195.7920399999998</v>
      </c>
      <c r="BC241" s="21">
        <v>0</v>
      </c>
      <c r="BD241" s="51" t="str">
        <f t="shared" si="19"/>
        <v/>
      </c>
      <c r="BE241" s="51">
        <f t="shared" si="20"/>
        <v>10009.784849972997</v>
      </c>
    </row>
    <row r="242" spans="1:57" ht="30" customHeight="1" x14ac:dyDescent="0.25">
      <c r="A242" s="50" t="str">
        <f>IF(C242=C241,"",COUNTIF($A$7:A241,"&gt;0")+1)</f>
        <v/>
      </c>
      <c r="B242" s="3" t="s">
        <v>192</v>
      </c>
      <c r="C242" s="6" t="s">
        <v>116</v>
      </c>
      <c r="D242" s="2" t="s">
        <v>117</v>
      </c>
      <c r="E242" s="46" t="str">
        <f t="shared" si="17"/>
        <v/>
      </c>
      <c r="F242" s="47" t="str">
        <f t="shared" si="18"/>
        <v/>
      </c>
      <c r="G242" s="47" t="s">
        <v>368</v>
      </c>
      <c r="H242" s="41" t="s">
        <v>6</v>
      </c>
      <c r="I242" s="20" t="s">
        <v>301</v>
      </c>
      <c r="J242" s="21">
        <v>0</v>
      </c>
      <c r="K242" s="22" t="s">
        <v>4</v>
      </c>
      <c r="L242" s="21">
        <v>11.72</v>
      </c>
      <c r="M242" s="22" t="s">
        <v>179</v>
      </c>
      <c r="N242" s="21">
        <v>104.34</v>
      </c>
      <c r="O242" s="22" t="s">
        <v>175</v>
      </c>
      <c r="P242" s="23">
        <v>0</v>
      </c>
      <c r="Q242" s="24" t="s">
        <v>176</v>
      </c>
      <c r="R242" s="23">
        <v>100</v>
      </c>
      <c r="S242" s="22" t="s">
        <v>177</v>
      </c>
      <c r="T242" s="23">
        <v>100</v>
      </c>
      <c r="U242" s="22" t="s">
        <v>177</v>
      </c>
      <c r="V242" s="23">
        <v>0</v>
      </c>
      <c r="W242" s="22" t="s">
        <v>177</v>
      </c>
      <c r="X242" s="23">
        <v>0</v>
      </c>
      <c r="Y242" s="22" t="s">
        <v>177</v>
      </c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1">
        <v>0</v>
      </c>
      <c r="AZ242" s="21">
        <v>0</v>
      </c>
      <c r="BA242" s="21">
        <v>0</v>
      </c>
      <c r="BB242" s="21">
        <v>0</v>
      </c>
      <c r="BC242" s="21">
        <v>0</v>
      </c>
      <c r="BD242" s="51" t="str">
        <f t="shared" si="19"/>
        <v/>
      </c>
      <c r="BE242" s="51">
        <f t="shared" si="20"/>
        <v>10009.784849972997</v>
      </c>
    </row>
    <row r="243" spans="1:57" ht="30" customHeight="1" x14ac:dyDescent="0.25">
      <c r="A243" s="50" t="str">
        <f>IF(C243=C242,"",COUNTIF($A$7:A242,"&gt;0")+1)</f>
        <v/>
      </c>
      <c r="B243" s="3" t="s">
        <v>192</v>
      </c>
      <c r="C243" s="6" t="s">
        <v>116</v>
      </c>
      <c r="D243" s="2" t="s">
        <v>117</v>
      </c>
      <c r="E243" s="46" t="str">
        <f t="shared" si="17"/>
        <v/>
      </c>
      <c r="F243" s="47" t="str">
        <f t="shared" si="18"/>
        <v/>
      </c>
      <c r="G243" s="47" t="s">
        <v>368</v>
      </c>
      <c r="H243" s="41" t="s">
        <v>6</v>
      </c>
      <c r="I243" s="20" t="s">
        <v>302</v>
      </c>
      <c r="J243" s="21">
        <v>2.9550000000000001</v>
      </c>
      <c r="K243" s="22" t="s">
        <v>4</v>
      </c>
      <c r="L243" s="21">
        <v>43.07</v>
      </c>
      <c r="M243" s="22" t="s">
        <v>179</v>
      </c>
      <c r="N243" s="21">
        <v>72.89</v>
      </c>
      <c r="O243" s="22" t="s">
        <v>175</v>
      </c>
      <c r="P243" s="23">
        <v>0</v>
      </c>
      <c r="Q243" s="24" t="s">
        <v>176</v>
      </c>
      <c r="R243" s="23">
        <v>100</v>
      </c>
      <c r="S243" s="22" t="s">
        <v>177</v>
      </c>
      <c r="T243" s="23">
        <v>100</v>
      </c>
      <c r="U243" s="22" t="s">
        <v>177</v>
      </c>
      <c r="V243" s="23">
        <v>0</v>
      </c>
      <c r="W243" s="22" t="s">
        <v>177</v>
      </c>
      <c r="X243" s="23">
        <v>0</v>
      </c>
      <c r="Y243" s="22" t="s">
        <v>177</v>
      </c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1">
        <v>9.2768451464999995</v>
      </c>
      <c r="AZ243" s="21">
        <v>0</v>
      </c>
      <c r="BA243" s="21">
        <v>0</v>
      </c>
      <c r="BB243" s="21">
        <v>0.12727184999999999</v>
      </c>
      <c r="BC243" s="21">
        <v>0</v>
      </c>
      <c r="BD243" s="51" t="str">
        <f t="shared" si="19"/>
        <v/>
      </c>
      <c r="BE243" s="51">
        <f t="shared" si="20"/>
        <v>10009.784849972997</v>
      </c>
    </row>
    <row r="244" spans="1:57" ht="30" customHeight="1" x14ac:dyDescent="0.25">
      <c r="A244" s="50" t="str">
        <f>IF(C244=C243,"",COUNTIF($A$7:A243,"&gt;0")+1)</f>
        <v/>
      </c>
      <c r="B244" s="3" t="s">
        <v>192</v>
      </c>
      <c r="C244" s="6" t="s">
        <v>116</v>
      </c>
      <c r="D244" s="2" t="s">
        <v>117</v>
      </c>
      <c r="E244" s="46" t="str">
        <f t="shared" si="17"/>
        <v/>
      </c>
      <c r="F244" s="47" t="str">
        <f t="shared" si="18"/>
        <v/>
      </c>
      <c r="G244" s="47" t="s">
        <v>368</v>
      </c>
      <c r="H244" s="41" t="s">
        <v>6</v>
      </c>
      <c r="I244" s="20" t="s">
        <v>303</v>
      </c>
      <c r="J244" s="21">
        <v>0</v>
      </c>
      <c r="K244" s="22" t="s">
        <v>4</v>
      </c>
      <c r="L244" s="21">
        <v>11.6</v>
      </c>
      <c r="M244" s="22" t="s">
        <v>179</v>
      </c>
      <c r="N244" s="21">
        <v>0</v>
      </c>
      <c r="O244" s="22" t="s">
        <v>175</v>
      </c>
      <c r="P244" s="23">
        <v>0</v>
      </c>
      <c r="Q244" s="24" t="s">
        <v>176</v>
      </c>
      <c r="R244" s="23">
        <v>100</v>
      </c>
      <c r="S244" s="22" t="s">
        <v>177</v>
      </c>
      <c r="T244" s="23">
        <v>100</v>
      </c>
      <c r="U244" s="22" t="s">
        <v>177</v>
      </c>
      <c r="V244" s="23">
        <v>0</v>
      </c>
      <c r="W244" s="22" t="s">
        <v>177</v>
      </c>
      <c r="X244" s="23">
        <v>0</v>
      </c>
      <c r="Y244" s="22" t="s">
        <v>177</v>
      </c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1">
        <v>0</v>
      </c>
      <c r="AZ244" s="21">
        <v>0</v>
      </c>
      <c r="BA244" s="21">
        <v>0</v>
      </c>
      <c r="BB244" s="21">
        <v>0</v>
      </c>
      <c r="BC244" s="21">
        <v>0</v>
      </c>
      <c r="BD244" s="51" t="str">
        <f t="shared" si="19"/>
        <v/>
      </c>
      <c r="BE244" s="51">
        <f t="shared" si="20"/>
        <v>10009.784849972997</v>
      </c>
    </row>
    <row r="245" spans="1:57" ht="30" customHeight="1" x14ac:dyDescent="0.25">
      <c r="A245" s="50">
        <f>IF(C245=C244,"",COUNTIF($A$7:A244,"&gt;0")+1)</f>
        <v>69</v>
      </c>
      <c r="B245" s="3" t="s">
        <v>192</v>
      </c>
      <c r="C245" s="7" t="s">
        <v>161</v>
      </c>
      <c r="D245" s="3" t="s">
        <v>118</v>
      </c>
      <c r="E245" s="46" t="str">
        <f t="shared" si="17"/>
        <v>A</v>
      </c>
      <c r="F245" s="47" t="str">
        <f t="shared" si="18"/>
        <v>TAIP</v>
      </c>
      <c r="G245" s="47" t="s">
        <v>368</v>
      </c>
      <c r="H245" s="41" t="s">
        <v>6</v>
      </c>
      <c r="I245" s="20" t="s">
        <v>172</v>
      </c>
      <c r="J245" s="21">
        <v>492.42599999999999</v>
      </c>
      <c r="K245" s="22" t="s">
        <v>173</v>
      </c>
      <c r="L245" s="21">
        <v>33.787999999999997</v>
      </c>
      <c r="M245" s="22" t="s">
        <v>174</v>
      </c>
      <c r="N245" s="21">
        <v>55.158499999999997</v>
      </c>
      <c r="O245" s="22" t="s">
        <v>175</v>
      </c>
      <c r="P245" s="23">
        <v>0</v>
      </c>
      <c r="Q245" s="24" t="s">
        <v>176</v>
      </c>
      <c r="R245" s="23">
        <v>100</v>
      </c>
      <c r="S245" s="22" t="s">
        <v>177</v>
      </c>
      <c r="T245" s="23">
        <v>100</v>
      </c>
      <c r="U245" s="22" t="s">
        <v>177</v>
      </c>
      <c r="V245" s="23">
        <v>0</v>
      </c>
      <c r="W245" s="22" t="s">
        <v>177</v>
      </c>
      <c r="X245" s="23">
        <v>0</v>
      </c>
      <c r="Y245" s="22" t="s">
        <v>177</v>
      </c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1">
        <v>917.73207005554775</v>
      </c>
      <c r="AZ245" s="21">
        <v>0</v>
      </c>
      <c r="BA245" s="21">
        <v>0</v>
      </c>
      <c r="BB245" s="21">
        <v>16.638089687999997</v>
      </c>
      <c r="BC245" s="21">
        <v>0</v>
      </c>
      <c r="BD245" s="51">
        <f t="shared" si="19"/>
        <v>917.73207005554775</v>
      </c>
      <c r="BE245" s="51">
        <f t="shared" si="20"/>
        <v>917.73207005554775</v>
      </c>
    </row>
    <row r="246" spans="1:57" ht="30" customHeight="1" x14ac:dyDescent="0.25">
      <c r="A246" s="50" t="str">
        <f>IF(C246=C245,"",COUNTIF($A$7:A245,"&gt;0")+1)</f>
        <v/>
      </c>
      <c r="B246" s="3" t="s">
        <v>192</v>
      </c>
      <c r="C246" s="7" t="s">
        <v>161</v>
      </c>
      <c r="D246" s="3" t="s">
        <v>118</v>
      </c>
      <c r="E246" s="46" t="str">
        <f t="shared" si="17"/>
        <v/>
      </c>
      <c r="F246" s="47" t="str">
        <f t="shared" si="18"/>
        <v/>
      </c>
      <c r="G246" s="47" t="s">
        <v>368</v>
      </c>
      <c r="H246" s="41" t="s">
        <v>6</v>
      </c>
      <c r="I246" s="20" t="s">
        <v>217</v>
      </c>
      <c r="J246" s="21">
        <v>0</v>
      </c>
      <c r="K246" s="22" t="s">
        <v>4</v>
      </c>
      <c r="L246" s="21">
        <v>43.07</v>
      </c>
      <c r="M246" s="22" t="s">
        <v>179</v>
      </c>
      <c r="N246" s="21">
        <v>72.89</v>
      </c>
      <c r="O246" s="22" t="s">
        <v>175</v>
      </c>
      <c r="P246" s="23">
        <v>0</v>
      </c>
      <c r="Q246" s="24" t="s">
        <v>176</v>
      </c>
      <c r="R246" s="23">
        <v>100</v>
      </c>
      <c r="S246" s="22" t="s">
        <v>177</v>
      </c>
      <c r="T246" s="23">
        <v>100</v>
      </c>
      <c r="U246" s="22" t="s">
        <v>177</v>
      </c>
      <c r="V246" s="23">
        <v>0</v>
      </c>
      <c r="W246" s="22" t="s">
        <v>177</v>
      </c>
      <c r="X246" s="23">
        <v>0</v>
      </c>
      <c r="Y246" s="22" t="s">
        <v>177</v>
      </c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1">
        <v>0</v>
      </c>
      <c r="AZ246" s="21">
        <v>0</v>
      </c>
      <c r="BA246" s="21">
        <v>0</v>
      </c>
      <c r="BB246" s="21">
        <v>0</v>
      </c>
      <c r="BC246" s="21">
        <v>0</v>
      </c>
      <c r="BD246" s="51" t="str">
        <f t="shared" si="19"/>
        <v/>
      </c>
      <c r="BE246" s="51">
        <f t="shared" si="20"/>
        <v>917.73207005554775</v>
      </c>
    </row>
    <row r="247" spans="1:57" ht="30" customHeight="1" x14ac:dyDescent="0.25">
      <c r="A247" s="50" t="str">
        <f>IF(C247=C246,"",COUNTIF($A$7:A246,"&gt;0")+1)</f>
        <v/>
      </c>
      <c r="B247" s="3" t="s">
        <v>192</v>
      </c>
      <c r="C247" s="7" t="s">
        <v>161</v>
      </c>
      <c r="D247" s="3" t="s">
        <v>118</v>
      </c>
      <c r="E247" s="46" t="str">
        <f t="shared" si="17"/>
        <v/>
      </c>
      <c r="F247" s="47" t="str">
        <f t="shared" si="18"/>
        <v/>
      </c>
      <c r="G247" s="47" t="s">
        <v>368</v>
      </c>
      <c r="H247" s="41" t="s">
        <v>6</v>
      </c>
      <c r="I247" s="20" t="s">
        <v>227</v>
      </c>
      <c r="J247" s="21">
        <v>8034.72</v>
      </c>
      <c r="K247" s="22" t="s">
        <v>4</v>
      </c>
      <c r="L247" s="21">
        <v>15.6</v>
      </c>
      <c r="M247" s="22" t="s">
        <v>179</v>
      </c>
      <c r="N247" s="21">
        <v>0</v>
      </c>
      <c r="O247" s="22" t="s">
        <v>175</v>
      </c>
      <c r="P247" s="23">
        <v>0</v>
      </c>
      <c r="Q247" s="22" t="s">
        <v>176</v>
      </c>
      <c r="R247" s="23">
        <v>100</v>
      </c>
      <c r="S247" s="22" t="s">
        <v>177</v>
      </c>
      <c r="T247" s="23">
        <v>100</v>
      </c>
      <c r="U247" s="22" t="s">
        <v>177</v>
      </c>
      <c r="V247" s="23">
        <v>100</v>
      </c>
      <c r="W247" s="22" t="s">
        <v>177</v>
      </c>
      <c r="X247" s="23">
        <v>0</v>
      </c>
      <c r="Y247" s="22" t="s">
        <v>177</v>
      </c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1">
        <v>0</v>
      </c>
      <c r="AZ247" s="21">
        <v>0</v>
      </c>
      <c r="BA247" s="21">
        <v>0</v>
      </c>
      <c r="BB247" s="21">
        <v>0</v>
      </c>
      <c r="BC247" s="21">
        <v>125.341632</v>
      </c>
      <c r="BD247" s="51" t="str">
        <f t="shared" si="19"/>
        <v/>
      </c>
      <c r="BE247" s="51">
        <f t="shared" ref="BE247:BE278" si="21">SUMIF(D:D,D247,AY:AY)</f>
        <v>917.73207005554775</v>
      </c>
    </row>
    <row r="248" spans="1:57" ht="30" customHeight="1" x14ac:dyDescent="0.25">
      <c r="A248" s="50">
        <f>IF(C248=C247,"",COUNTIF($A$7:A247,"&gt;0")+1)</f>
        <v>70</v>
      </c>
      <c r="B248" s="3" t="s">
        <v>192</v>
      </c>
      <c r="C248" s="6" t="s">
        <v>237</v>
      </c>
      <c r="D248" s="2" t="s">
        <v>119</v>
      </c>
      <c r="E248" s="46" t="str">
        <f t="shared" si="17"/>
        <v>A</v>
      </c>
      <c r="F248" s="47" t="str">
        <f t="shared" si="18"/>
        <v>TAIP</v>
      </c>
      <c r="G248" s="47" t="s">
        <v>368</v>
      </c>
      <c r="H248" s="41" t="s">
        <v>6</v>
      </c>
      <c r="I248" s="20" t="s">
        <v>238</v>
      </c>
      <c r="J248" s="21">
        <v>243.47300000000001</v>
      </c>
      <c r="K248" s="22" t="s">
        <v>4</v>
      </c>
      <c r="L248" s="21">
        <v>38.1</v>
      </c>
      <c r="M248" s="22" t="s">
        <v>179</v>
      </c>
      <c r="N248" s="21">
        <v>77.400000000000006</v>
      </c>
      <c r="O248" s="22" t="s">
        <v>175</v>
      </c>
      <c r="P248" s="23">
        <v>0</v>
      </c>
      <c r="Q248" s="24" t="s">
        <v>176</v>
      </c>
      <c r="R248" s="23">
        <v>100</v>
      </c>
      <c r="S248" s="22" t="s">
        <v>177</v>
      </c>
      <c r="T248" s="23">
        <v>100</v>
      </c>
      <c r="U248" s="22" t="s">
        <v>177</v>
      </c>
      <c r="V248" s="23">
        <v>0</v>
      </c>
      <c r="W248" s="22" t="s">
        <v>177</v>
      </c>
      <c r="X248" s="23">
        <v>0</v>
      </c>
      <c r="Y248" s="22" t="s">
        <v>177</v>
      </c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1">
        <v>717.98726862000012</v>
      </c>
      <c r="AZ248" s="21">
        <v>0</v>
      </c>
      <c r="BA248" s="21">
        <v>0</v>
      </c>
      <c r="BB248" s="21">
        <v>9.2763213000000011</v>
      </c>
      <c r="BC248" s="21">
        <v>0</v>
      </c>
      <c r="BD248" s="51">
        <f t="shared" si="19"/>
        <v>857.37539874000015</v>
      </c>
      <c r="BE248" s="51">
        <f t="shared" si="21"/>
        <v>857.37539874000015</v>
      </c>
    </row>
    <row r="249" spans="1:57" ht="30" customHeight="1" x14ac:dyDescent="0.25">
      <c r="A249" s="50" t="str">
        <f>IF(C249=C248,"",COUNTIF($A$7:A248,"&gt;0")+1)</f>
        <v/>
      </c>
      <c r="B249" s="3" t="s">
        <v>192</v>
      </c>
      <c r="C249" s="6" t="s">
        <v>237</v>
      </c>
      <c r="D249" s="2" t="s">
        <v>119</v>
      </c>
      <c r="E249" s="46" t="str">
        <f t="shared" si="17"/>
        <v/>
      </c>
      <c r="F249" s="47" t="str">
        <f t="shared" si="18"/>
        <v/>
      </c>
      <c r="G249" s="47" t="s">
        <v>368</v>
      </c>
      <c r="H249" s="41" t="s">
        <v>6</v>
      </c>
      <c r="I249" s="20" t="s">
        <v>217</v>
      </c>
      <c r="J249" s="21">
        <v>44.4</v>
      </c>
      <c r="K249" s="22" t="s">
        <v>4</v>
      </c>
      <c r="L249" s="21">
        <v>43.07</v>
      </c>
      <c r="M249" s="22" t="s">
        <v>179</v>
      </c>
      <c r="N249" s="21">
        <v>72.89</v>
      </c>
      <c r="O249" s="22" t="s">
        <v>175</v>
      </c>
      <c r="P249" s="23">
        <v>0</v>
      </c>
      <c r="Q249" s="24" t="s">
        <v>176</v>
      </c>
      <c r="R249" s="23">
        <v>100</v>
      </c>
      <c r="S249" s="22" t="s">
        <v>177</v>
      </c>
      <c r="T249" s="23">
        <v>100</v>
      </c>
      <c r="U249" s="22" t="s">
        <v>177</v>
      </c>
      <c r="V249" s="23">
        <v>0</v>
      </c>
      <c r="W249" s="22" t="s">
        <v>177</v>
      </c>
      <c r="X249" s="23">
        <v>0</v>
      </c>
      <c r="Y249" s="22" t="s">
        <v>177</v>
      </c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1">
        <v>139.38813012</v>
      </c>
      <c r="AZ249" s="21">
        <v>0</v>
      </c>
      <c r="BA249" s="21">
        <v>0</v>
      </c>
      <c r="BB249" s="21">
        <v>1.9123079999999999</v>
      </c>
      <c r="BC249" s="21">
        <v>0</v>
      </c>
      <c r="BD249" s="51" t="str">
        <f t="shared" si="19"/>
        <v/>
      </c>
      <c r="BE249" s="51">
        <f t="shared" si="21"/>
        <v>857.37539874000015</v>
      </c>
    </row>
    <row r="250" spans="1:57" ht="30" customHeight="1" x14ac:dyDescent="0.25">
      <c r="A250" s="50" t="str">
        <f>IF(C250=C249,"",COUNTIF($A$7:A249,"&gt;0")+1)</f>
        <v/>
      </c>
      <c r="B250" s="3" t="s">
        <v>192</v>
      </c>
      <c r="C250" s="6" t="s">
        <v>237</v>
      </c>
      <c r="D250" s="2" t="s">
        <v>119</v>
      </c>
      <c r="E250" s="46" t="str">
        <f t="shared" si="17"/>
        <v/>
      </c>
      <c r="F250" s="47" t="str">
        <f t="shared" si="18"/>
        <v/>
      </c>
      <c r="G250" s="47" t="s">
        <v>368</v>
      </c>
      <c r="H250" s="41" t="s">
        <v>6</v>
      </c>
      <c r="I250" s="20" t="s">
        <v>227</v>
      </c>
      <c r="J250" s="21">
        <v>6767.74</v>
      </c>
      <c r="K250" s="22" t="s">
        <v>4</v>
      </c>
      <c r="L250" s="21">
        <v>15.6</v>
      </c>
      <c r="M250" s="22" t="s">
        <v>179</v>
      </c>
      <c r="N250" s="21">
        <v>0</v>
      </c>
      <c r="O250" s="22" t="s">
        <v>175</v>
      </c>
      <c r="P250" s="23">
        <v>0</v>
      </c>
      <c r="Q250" s="22" t="s">
        <v>176</v>
      </c>
      <c r="R250" s="23">
        <v>100</v>
      </c>
      <c r="S250" s="22" t="s">
        <v>177</v>
      </c>
      <c r="T250" s="23">
        <v>100</v>
      </c>
      <c r="U250" s="22" t="s">
        <v>177</v>
      </c>
      <c r="V250" s="23">
        <v>100</v>
      </c>
      <c r="W250" s="22" t="s">
        <v>177</v>
      </c>
      <c r="X250" s="23">
        <v>0</v>
      </c>
      <c r="Y250" s="22" t="s">
        <v>177</v>
      </c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1">
        <v>0</v>
      </c>
      <c r="AZ250" s="21">
        <v>0</v>
      </c>
      <c r="BA250" s="21">
        <v>0</v>
      </c>
      <c r="BB250" s="21">
        <v>0</v>
      </c>
      <c r="BC250" s="21">
        <v>105.57674399999999</v>
      </c>
      <c r="BD250" s="51" t="str">
        <f t="shared" si="19"/>
        <v/>
      </c>
      <c r="BE250" s="51">
        <f t="shared" si="21"/>
        <v>857.37539874000015</v>
      </c>
    </row>
    <row r="251" spans="1:57" ht="30" customHeight="1" x14ac:dyDescent="0.25">
      <c r="A251" s="50">
        <f>IF(C251=C250,"",COUNTIF($A$7:A250,"&gt;0")+1)</f>
        <v>71</v>
      </c>
      <c r="B251" s="3" t="s">
        <v>192</v>
      </c>
      <c r="C251" s="7" t="s">
        <v>120</v>
      </c>
      <c r="D251" s="3" t="s">
        <v>121</v>
      </c>
      <c r="E251" s="46" t="str">
        <f t="shared" si="17"/>
        <v>A</v>
      </c>
      <c r="F251" s="47" t="str">
        <f t="shared" si="18"/>
        <v>TAIP</v>
      </c>
      <c r="G251" s="47" t="s">
        <v>368</v>
      </c>
      <c r="H251" s="41" t="s">
        <v>6</v>
      </c>
      <c r="I251" s="20" t="s">
        <v>361</v>
      </c>
      <c r="J251" s="21">
        <v>88.32</v>
      </c>
      <c r="K251" s="22" t="s">
        <v>4</v>
      </c>
      <c r="L251" s="21">
        <v>43.07</v>
      </c>
      <c r="M251" s="22" t="s">
        <v>179</v>
      </c>
      <c r="N251" s="21">
        <v>72.89</v>
      </c>
      <c r="O251" s="22" t="s">
        <v>175</v>
      </c>
      <c r="P251" s="23">
        <v>0</v>
      </c>
      <c r="Q251" s="24"/>
      <c r="R251" s="23">
        <v>100</v>
      </c>
      <c r="S251" s="22" t="s">
        <v>177</v>
      </c>
      <c r="T251" s="23">
        <v>100</v>
      </c>
      <c r="U251" s="22" t="s">
        <v>177</v>
      </c>
      <c r="V251" s="23">
        <v>0</v>
      </c>
      <c r="W251" s="22" t="s">
        <v>177</v>
      </c>
      <c r="X251" s="23">
        <v>0</v>
      </c>
      <c r="Y251" s="22" t="s">
        <v>177</v>
      </c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1">
        <v>277.3</v>
      </c>
      <c r="AZ251" s="21">
        <v>0</v>
      </c>
      <c r="BA251" s="21">
        <v>0</v>
      </c>
      <c r="BB251" s="21">
        <v>3.8</v>
      </c>
      <c r="BC251" s="21">
        <v>0</v>
      </c>
      <c r="BD251" s="51">
        <f t="shared" si="19"/>
        <v>277.3</v>
      </c>
      <c r="BE251" s="51">
        <f t="shared" si="21"/>
        <v>277.3</v>
      </c>
    </row>
    <row r="252" spans="1:57" ht="30" customHeight="1" x14ac:dyDescent="0.25">
      <c r="A252" s="50" t="str">
        <f>IF(C252=C251,"",COUNTIF($A$7:A251,"&gt;0")+1)</f>
        <v/>
      </c>
      <c r="B252" s="3" t="s">
        <v>192</v>
      </c>
      <c r="C252" s="7" t="s">
        <v>120</v>
      </c>
      <c r="D252" s="3" t="s">
        <v>121</v>
      </c>
      <c r="E252" s="46" t="str">
        <f t="shared" si="17"/>
        <v/>
      </c>
      <c r="F252" s="47" t="str">
        <f t="shared" si="18"/>
        <v/>
      </c>
      <c r="G252" s="47" t="s">
        <v>368</v>
      </c>
      <c r="H252" s="41" t="s">
        <v>6</v>
      </c>
      <c r="I252" s="20" t="s">
        <v>240</v>
      </c>
      <c r="J252" s="21">
        <v>43609.26</v>
      </c>
      <c r="K252" s="22" t="s">
        <v>4</v>
      </c>
      <c r="L252" s="21">
        <v>15.6</v>
      </c>
      <c r="M252" s="22" t="s">
        <v>179</v>
      </c>
      <c r="N252" s="21">
        <v>0</v>
      </c>
      <c r="O252" s="22" t="s">
        <v>175</v>
      </c>
      <c r="P252" s="23">
        <v>0</v>
      </c>
      <c r="Q252" s="24"/>
      <c r="R252" s="23">
        <v>100</v>
      </c>
      <c r="S252" s="22" t="s">
        <v>177</v>
      </c>
      <c r="T252" s="23">
        <v>100</v>
      </c>
      <c r="U252" s="22" t="s">
        <v>177</v>
      </c>
      <c r="V252" s="23">
        <v>100</v>
      </c>
      <c r="W252" s="22" t="s">
        <v>177</v>
      </c>
      <c r="X252" s="23">
        <v>0</v>
      </c>
      <c r="Y252" s="22" t="s">
        <v>177</v>
      </c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1">
        <v>0</v>
      </c>
      <c r="AZ252" s="21">
        <v>0</v>
      </c>
      <c r="BA252" s="21">
        <v>0</v>
      </c>
      <c r="BB252" s="21">
        <v>0</v>
      </c>
      <c r="BC252" s="21">
        <v>680.3</v>
      </c>
      <c r="BD252" s="51" t="str">
        <f t="shared" si="19"/>
        <v/>
      </c>
      <c r="BE252" s="51">
        <f t="shared" si="21"/>
        <v>277.3</v>
      </c>
    </row>
    <row r="253" spans="1:57" ht="30" customHeight="1" x14ac:dyDescent="0.25">
      <c r="A253" s="50">
        <f>IF(C253=C252,"",COUNTIF($A$7:A252,"&gt;0")+1)</f>
        <v>72</v>
      </c>
      <c r="B253" s="3" t="s">
        <v>192</v>
      </c>
      <c r="C253" s="6" t="s">
        <v>122</v>
      </c>
      <c r="D253" s="2" t="s">
        <v>123</v>
      </c>
      <c r="E253" s="46" t="str">
        <f t="shared" si="17"/>
        <v>A</v>
      </c>
      <c r="F253" s="47" t="str">
        <f t="shared" si="18"/>
        <v>TAIP</v>
      </c>
      <c r="G253" s="47" t="s">
        <v>368</v>
      </c>
      <c r="H253" s="41" t="s">
        <v>6</v>
      </c>
      <c r="I253" s="20" t="s">
        <v>172</v>
      </c>
      <c r="J253" s="21">
        <v>204.85900000000001</v>
      </c>
      <c r="K253" s="22" t="s">
        <v>173</v>
      </c>
      <c r="L253" s="21">
        <v>33.49</v>
      </c>
      <c r="M253" s="22" t="s">
        <v>174</v>
      </c>
      <c r="N253" s="21">
        <v>55.23</v>
      </c>
      <c r="O253" s="22" t="s">
        <v>175</v>
      </c>
      <c r="P253" s="23">
        <v>0</v>
      </c>
      <c r="Q253" s="24" t="s">
        <v>176</v>
      </c>
      <c r="R253" s="23">
        <v>100</v>
      </c>
      <c r="S253" s="22" t="s">
        <v>177</v>
      </c>
      <c r="T253" s="23">
        <v>100</v>
      </c>
      <c r="U253" s="22" t="s">
        <v>177</v>
      </c>
      <c r="V253" s="23">
        <v>0</v>
      </c>
      <c r="W253" s="22" t="s">
        <v>177</v>
      </c>
      <c r="X253" s="23">
        <v>0</v>
      </c>
      <c r="Y253" s="22" t="s">
        <v>177</v>
      </c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1">
        <v>378.91800246930001</v>
      </c>
      <c r="AZ253" s="21">
        <v>0</v>
      </c>
      <c r="BA253" s="21">
        <v>0</v>
      </c>
      <c r="BB253" s="21">
        <v>6.8607279100000005</v>
      </c>
      <c r="BC253" s="21">
        <v>0</v>
      </c>
      <c r="BD253" s="51">
        <f t="shared" si="19"/>
        <v>392.82228238599998</v>
      </c>
      <c r="BE253" s="51">
        <f t="shared" si="21"/>
        <v>392.82228238599998</v>
      </c>
    </row>
    <row r="254" spans="1:57" ht="30" customHeight="1" x14ac:dyDescent="0.25">
      <c r="A254" s="50" t="str">
        <f>IF(C254=C253,"",COUNTIF($A$7:A253,"&gt;0")+1)</f>
        <v/>
      </c>
      <c r="B254" s="3" t="s">
        <v>192</v>
      </c>
      <c r="C254" s="6" t="s">
        <v>122</v>
      </c>
      <c r="D254" s="2" t="s">
        <v>123</v>
      </c>
      <c r="E254" s="46" t="str">
        <f t="shared" si="17"/>
        <v/>
      </c>
      <c r="F254" s="47" t="str">
        <f t="shared" si="18"/>
        <v/>
      </c>
      <c r="G254" s="47" t="s">
        <v>368</v>
      </c>
      <c r="H254" s="41" t="s">
        <v>6</v>
      </c>
      <c r="I254" s="20" t="s">
        <v>217</v>
      </c>
      <c r="J254" s="21">
        <v>4.4290000000000003</v>
      </c>
      <c r="K254" s="22" t="s">
        <v>4</v>
      </c>
      <c r="L254" s="21">
        <v>43.07</v>
      </c>
      <c r="M254" s="22" t="s">
        <v>179</v>
      </c>
      <c r="N254" s="21">
        <v>72.89</v>
      </c>
      <c r="O254" s="22" t="s">
        <v>175</v>
      </c>
      <c r="P254" s="23">
        <v>0</v>
      </c>
      <c r="Q254" s="24" t="s">
        <v>176</v>
      </c>
      <c r="R254" s="23">
        <v>100</v>
      </c>
      <c r="S254" s="22" t="s">
        <v>177</v>
      </c>
      <c r="T254" s="23">
        <v>100</v>
      </c>
      <c r="U254" s="22" t="s">
        <v>177</v>
      </c>
      <c r="V254" s="23">
        <v>0</v>
      </c>
      <c r="W254" s="22" t="s">
        <v>177</v>
      </c>
      <c r="X254" s="23">
        <v>0</v>
      </c>
      <c r="Y254" s="22" t="s">
        <v>177</v>
      </c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1">
        <v>13.9042799167</v>
      </c>
      <c r="AZ254" s="21">
        <v>0</v>
      </c>
      <c r="BA254" s="21">
        <v>0</v>
      </c>
      <c r="BB254" s="21">
        <v>0.19075703000000002</v>
      </c>
      <c r="BC254" s="21">
        <v>0</v>
      </c>
      <c r="BD254" s="51" t="str">
        <f t="shared" si="19"/>
        <v/>
      </c>
      <c r="BE254" s="51">
        <f t="shared" si="21"/>
        <v>392.82228238599998</v>
      </c>
    </row>
    <row r="255" spans="1:57" ht="30" customHeight="1" x14ac:dyDescent="0.25">
      <c r="A255" s="50" t="str">
        <f>IF(C255=C254,"",COUNTIF($A$7:A254,"&gt;0")+1)</f>
        <v/>
      </c>
      <c r="B255" s="3" t="s">
        <v>192</v>
      </c>
      <c r="C255" s="6" t="s">
        <v>122</v>
      </c>
      <c r="D255" s="2" t="s">
        <v>123</v>
      </c>
      <c r="E255" s="46" t="str">
        <f t="shared" si="17"/>
        <v/>
      </c>
      <c r="F255" s="47" t="str">
        <f t="shared" si="18"/>
        <v/>
      </c>
      <c r="G255" s="47" t="s">
        <v>368</v>
      </c>
      <c r="H255" s="41" t="s">
        <v>6</v>
      </c>
      <c r="I255" s="20" t="s">
        <v>218</v>
      </c>
      <c r="J255" s="21">
        <v>20967.395</v>
      </c>
      <c r="K255" s="22" t="s">
        <v>4</v>
      </c>
      <c r="L255" s="21">
        <v>8.1999999999999993</v>
      </c>
      <c r="M255" s="22" t="s">
        <v>179</v>
      </c>
      <c r="N255" s="21">
        <v>109.9</v>
      </c>
      <c r="O255" s="22" t="s">
        <v>175</v>
      </c>
      <c r="P255" s="23">
        <v>0</v>
      </c>
      <c r="Q255" s="22" t="s">
        <v>176</v>
      </c>
      <c r="R255" s="23">
        <v>100</v>
      </c>
      <c r="S255" s="22" t="s">
        <v>177</v>
      </c>
      <c r="T255" s="23">
        <v>100</v>
      </c>
      <c r="U255" s="22" t="s">
        <v>177</v>
      </c>
      <c r="V255" s="23">
        <v>100</v>
      </c>
      <c r="W255" s="22" t="s">
        <v>177</v>
      </c>
      <c r="X255" s="23">
        <v>0</v>
      </c>
      <c r="Y255" s="22" t="s">
        <v>177</v>
      </c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1">
        <v>0</v>
      </c>
      <c r="AZ255" s="21">
        <v>18895.397026099999</v>
      </c>
      <c r="BA255" s="21">
        <v>0</v>
      </c>
      <c r="BB255" s="21">
        <v>0</v>
      </c>
      <c r="BC255" s="21">
        <v>171.93263899999999</v>
      </c>
      <c r="BD255" s="51" t="str">
        <f t="shared" si="19"/>
        <v/>
      </c>
      <c r="BE255" s="51">
        <f t="shared" si="21"/>
        <v>392.82228238599998</v>
      </c>
    </row>
    <row r="256" spans="1:57" ht="30" customHeight="1" x14ac:dyDescent="0.25">
      <c r="A256" s="50">
        <f>IF(C256=C255,"",COUNTIF($A$7:A255,"&gt;0")+1)</f>
        <v>73</v>
      </c>
      <c r="B256" s="3" t="s">
        <v>192</v>
      </c>
      <c r="C256" s="7" t="s">
        <v>124</v>
      </c>
      <c r="D256" s="3" t="s">
        <v>125</v>
      </c>
      <c r="E256" s="46" t="str">
        <f t="shared" si="17"/>
        <v>A</v>
      </c>
      <c r="F256" s="47" t="str">
        <f t="shared" si="18"/>
        <v>TAIP</v>
      </c>
      <c r="G256" s="47" t="s">
        <v>368</v>
      </c>
      <c r="H256" s="41" t="s">
        <v>6</v>
      </c>
      <c r="I256" s="20" t="s">
        <v>199</v>
      </c>
      <c r="J256" s="21">
        <v>250.714</v>
      </c>
      <c r="K256" s="22" t="s">
        <v>173</v>
      </c>
      <c r="L256" s="21">
        <v>33.49</v>
      </c>
      <c r="M256" s="22" t="s">
        <v>174</v>
      </c>
      <c r="N256" s="21">
        <v>55.23</v>
      </c>
      <c r="O256" s="22" t="s">
        <v>175</v>
      </c>
      <c r="P256" s="23">
        <v>0</v>
      </c>
      <c r="Q256" s="24" t="s">
        <v>176</v>
      </c>
      <c r="R256" s="23">
        <v>100</v>
      </c>
      <c r="S256" s="22" t="s">
        <v>177</v>
      </c>
      <c r="T256" s="23">
        <v>100</v>
      </c>
      <c r="U256" s="22" t="s">
        <v>177</v>
      </c>
      <c r="V256" s="23">
        <v>0</v>
      </c>
      <c r="W256" s="22" t="s">
        <v>177</v>
      </c>
      <c r="X256" s="23">
        <v>0</v>
      </c>
      <c r="Y256" s="22" t="s">
        <v>177</v>
      </c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1">
        <v>463.73382702779992</v>
      </c>
      <c r="AZ256" s="21">
        <v>0</v>
      </c>
      <c r="BA256" s="21">
        <v>0</v>
      </c>
      <c r="BB256" s="21">
        <v>8.3964118600000006</v>
      </c>
      <c r="BC256" s="21">
        <v>0</v>
      </c>
      <c r="BD256" s="51">
        <f t="shared" si="19"/>
        <v>463.73382702779992</v>
      </c>
      <c r="BE256" s="51">
        <f t="shared" si="21"/>
        <v>463.73382702779992</v>
      </c>
    </row>
    <row r="257" spans="1:57" ht="30" customHeight="1" x14ac:dyDescent="0.25">
      <c r="A257" s="50" t="str">
        <f>IF(C257=C256,"",COUNTIF($A$7:A256,"&gt;0")+1)</f>
        <v/>
      </c>
      <c r="B257" s="3" t="s">
        <v>192</v>
      </c>
      <c r="C257" s="7" t="s">
        <v>124</v>
      </c>
      <c r="D257" s="3" t="s">
        <v>125</v>
      </c>
      <c r="E257" s="46" t="str">
        <f t="shared" si="17"/>
        <v/>
      </c>
      <c r="F257" s="47" t="str">
        <f t="shared" si="18"/>
        <v/>
      </c>
      <c r="G257" s="47" t="s">
        <v>368</v>
      </c>
      <c r="H257" s="41" t="s">
        <v>6</v>
      </c>
      <c r="I257" s="20" t="s">
        <v>200</v>
      </c>
      <c r="J257" s="21">
        <v>16801.615999999998</v>
      </c>
      <c r="K257" s="22" t="s">
        <v>4</v>
      </c>
      <c r="L257" s="21">
        <v>10.367000000000001</v>
      </c>
      <c r="M257" s="22" t="s">
        <v>179</v>
      </c>
      <c r="N257" s="21">
        <v>0</v>
      </c>
      <c r="O257" s="22" t="s">
        <v>175</v>
      </c>
      <c r="P257" s="23">
        <v>0</v>
      </c>
      <c r="Q257" s="24" t="s">
        <v>176</v>
      </c>
      <c r="R257" s="23">
        <v>100</v>
      </c>
      <c r="S257" s="22" t="s">
        <v>177</v>
      </c>
      <c r="T257" s="23">
        <v>100</v>
      </c>
      <c r="U257" s="22" t="s">
        <v>177</v>
      </c>
      <c r="V257" s="23">
        <v>100</v>
      </c>
      <c r="W257" s="22" t="s">
        <v>177</v>
      </c>
      <c r="X257" s="23">
        <v>0</v>
      </c>
      <c r="Y257" s="22" t="s">
        <v>177</v>
      </c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1">
        <v>0</v>
      </c>
      <c r="AZ257" s="21">
        <v>0</v>
      </c>
      <c r="BA257" s="21">
        <v>0</v>
      </c>
      <c r="BB257" s="21">
        <v>0</v>
      </c>
      <c r="BC257" s="21">
        <v>174.18235307200001</v>
      </c>
      <c r="BD257" s="51" t="str">
        <f t="shared" si="19"/>
        <v/>
      </c>
      <c r="BE257" s="51">
        <f t="shared" si="21"/>
        <v>463.73382702779992</v>
      </c>
    </row>
    <row r="258" spans="1:57" ht="30" customHeight="1" x14ac:dyDescent="0.25">
      <c r="A258" s="50">
        <f>IF(C258=C257,"",COUNTIF($A$7:A257,"&gt;0")+1)</f>
        <v>74</v>
      </c>
      <c r="B258" s="3" t="s">
        <v>192</v>
      </c>
      <c r="C258" s="6" t="s">
        <v>126</v>
      </c>
      <c r="D258" s="2" t="s">
        <v>127</v>
      </c>
      <c r="E258" s="46" t="str">
        <f t="shared" si="17"/>
        <v>A</v>
      </c>
      <c r="F258" s="47" t="str">
        <f t="shared" si="18"/>
        <v>TAIP</v>
      </c>
      <c r="G258" s="47" t="s">
        <v>368</v>
      </c>
      <c r="H258" s="41" t="s">
        <v>6</v>
      </c>
      <c r="I258" s="20" t="s">
        <v>172</v>
      </c>
      <c r="J258" s="21">
        <v>443.12</v>
      </c>
      <c r="K258" s="22" t="s">
        <v>173</v>
      </c>
      <c r="L258" s="21">
        <v>33.49</v>
      </c>
      <c r="M258" s="22" t="s">
        <v>174</v>
      </c>
      <c r="N258" s="21">
        <v>55.23</v>
      </c>
      <c r="O258" s="22" t="s">
        <v>175</v>
      </c>
      <c r="P258" s="23">
        <v>0</v>
      </c>
      <c r="Q258" s="24" t="s">
        <v>176</v>
      </c>
      <c r="R258" s="23">
        <v>100</v>
      </c>
      <c r="S258" s="22" t="s">
        <v>177</v>
      </c>
      <c r="T258" s="23">
        <v>100</v>
      </c>
      <c r="U258" s="22" t="s">
        <v>177</v>
      </c>
      <c r="V258" s="23">
        <v>0</v>
      </c>
      <c r="W258" s="22" t="s">
        <v>177</v>
      </c>
      <c r="X258" s="23">
        <v>0</v>
      </c>
      <c r="Y258" s="22" t="s">
        <v>177</v>
      </c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1">
        <v>819.61810442399997</v>
      </c>
      <c r="AZ258" s="21">
        <v>0</v>
      </c>
      <c r="BA258" s="21">
        <v>0</v>
      </c>
      <c r="BB258" s="21">
        <v>14.840088800000002</v>
      </c>
      <c r="BC258" s="21">
        <v>0</v>
      </c>
      <c r="BD258" s="51">
        <f t="shared" si="19"/>
        <v>846.95182928399993</v>
      </c>
      <c r="BE258" s="51">
        <f t="shared" si="21"/>
        <v>846.95182928399993</v>
      </c>
    </row>
    <row r="259" spans="1:57" ht="30" customHeight="1" x14ac:dyDescent="0.25">
      <c r="A259" s="50" t="str">
        <f>IF(C259=C258,"",COUNTIF($A$7:A258,"&gt;0")+1)</f>
        <v/>
      </c>
      <c r="B259" s="32" t="s">
        <v>192</v>
      </c>
      <c r="C259" s="10" t="s">
        <v>126</v>
      </c>
      <c r="D259" s="11" t="s">
        <v>127</v>
      </c>
      <c r="E259" s="46" t="str">
        <f t="shared" ref="E259:E262" si="22">IF(BD259="","",IF(BD259&lt;50000,"A",IF(BD259&lt;500000,"B",IF(BD259&gt;500000,"C"))))</f>
        <v/>
      </c>
      <c r="F259" s="47" t="str">
        <f t="shared" ref="F259:F262" si="23">IF(BD259&lt;25000,"TAIP","")</f>
        <v/>
      </c>
      <c r="G259" s="49" t="s">
        <v>368</v>
      </c>
      <c r="H259" s="42" t="s">
        <v>6</v>
      </c>
      <c r="I259" s="33" t="s">
        <v>269</v>
      </c>
      <c r="J259" s="34">
        <v>9.2690000000000001</v>
      </c>
      <c r="K259" s="35" t="s">
        <v>4</v>
      </c>
      <c r="L259" s="34">
        <v>38.1</v>
      </c>
      <c r="M259" s="35" t="s">
        <v>179</v>
      </c>
      <c r="N259" s="34">
        <v>77.400000000000006</v>
      </c>
      <c r="O259" s="35" t="s">
        <v>175</v>
      </c>
      <c r="P259" s="36">
        <v>0</v>
      </c>
      <c r="Q259" s="37" t="s">
        <v>176</v>
      </c>
      <c r="R259" s="36">
        <v>100</v>
      </c>
      <c r="S259" s="35" t="s">
        <v>177</v>
      </c>
      <c r="T259" s="36">
        <v>100</v>
      </c>
      <c r="U259" s="35" t="s">
        <v>177</v>
      </c>
      <c r="V259" s="36">
        <v>0</v>
      </c>
      <c r="W259" s="35" t="s">
        <v>177</v>
      </c>
      <c r="X259" s="36">
        <v>0</v>
      </c>
      <c r="Y259" s="35" t="s">
        <v>177</v>
      </c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4">
        <v>27.333724860000004</v>
      </c>
      <c r="AZ259" s="34">
        <v>0</v>
      </c>
      <c r="BA259" s="34">
        <v>0</v>
      </c>
      <c r="BB259" s="34">
        <v>0.35314890000000004</v>
      </c>
      <c r="BC259" s="34">
        <v>0</v>
      </c>
      <c r="BD259" s="51" t="str">
        <f t="shared" si="19"/>
        <v/>
      </c>
      <c r="BE259" s="51">
        <f t="shared" si="21"/>
        <v>846.95182928399993</v>
      </c>
    </row>
    <row r="260" spans="1:57" s="54" customFormat="1" ht="30" customHeight="1" x14ac:dyDescent="0.25">
      <c r="A260" s="50" t="str">
        <f>IF(C260=C259,"",COUNTIF($A$7:A259,"&gt;0")+1)</f>
        <v/>
      </c>
      <c r="B260" s="3" t="s">
        <v>192</v>
      </c>
      <c r="C260" s="6" t="s">
        <v>126</v>
      </c>
      <c r="D260" s="2" t="s">
        <v>127</v>
      </c>
      <c r="E260" s="46" t="str">
        <f t="shared" si="22"/>
        <v/>
      </c>
      <c r="F260" s="47" t="str">
        <f t="shared" si="23"/>
        <v/>
      </c>
      <c r="G260" s="47" t="s">
        <v>368</v>
      </c>
      <c r="H260" s="41" t="s">
        <v>6</v>
      </c>
      <c r="I260" s="20" t="s">
        <v>244</v>
      </c>
      <c r="J260" s="21">
        <v>10506.42</v>
      </c>
      <c r="K260" s="22" t="s">
        <v>4</v>
      </c>
      <c r="L260" s="21">
        <v>8.1999999999999993</v>
      </c>
      <c r="M260" s="22" t="s">
        <v>179</v>
      </c>
      <c r="N260" s="21">
        <v>109.9</v>
      </c>
      <c r="O260" s="22" t="s">
        <v>175</v>
      </c>
      <c r="P260" s="23">
        <v>0</v>
      </c>
      <c r="Q260" s="24" t="s">
        <v>176</v>
      </c>
      <c r="R260" s="23">
        <v>100</v>
      </c>
      <c r="S260" s="22" t="s">
        <v>177</v>
      </c>
      <c r="T260" s="23">
        <v>100</v>
      </c>
      <c r="U260" s="22" t="s">
        <v>177</v>
      </c>
      <c r="V260" s="23">
        <v>100</v>
      </c>
      <c r="W260" s="22" t="s">
        <v>177</v>
      </c>
      <c r="X260" s="23">
        <v>0</v>
      </c>
      <c r="Y260" s="22" t="s">
        <v>177</v>
      </c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1">
        <v>0</v>
      </c>
      <c r="AZ260" s="21">
        <v>9468.1755756000002</v>
      </c>
      <c r="BA260" s="21">
        <v>0</v>
      </c>
      <c r="BB260" s="21">
        <v>0</v>
      </c>
      <c r="BC260" s="21">
        <v>86.152643999999995</v>
      </c>
      <c r="BD260" s="51" t="str">
        <f t="shared" si="19"/>
        <v/>
      </c>
      <c r="BE260" s="53">
        <f t="shared" si="21"/>
        <v>846.95182928399993</v>
      </c>
    </row>
    <row r="261" spans="1:57" ht="30" customHeight="1" x14ac:dyDescent="0.25">
      <c r="A261" s="50">
        <f>IF(C261=C260,"",COUNTIF($A$7:A260,"&gt;0")+1)</f>
        <v>75</v>
      </c>
      <c r="B261" s="3" t="s">
        <v>193</v>
      </c>
      <c r="C261" s="7" t="s">
        <v>128</v>
      </c>
      <c r="D261" s="3" t="s">
        <v>129</v>
      </c>
      <c r="E261" s="46" t="str">
        <f t="shared" si="22"/>
        <v>A</v>
      </c>
      <c r="F261" s="47" t="str">
        <f t="shared" si="23"/>
        <v>TAIP</v>
      </c>
      <c r="G261" s="47" t="s">
        <v>368</v>
      </c>
      <c r="H261" s="41" t="s">
        <v>6</v>
      </c>
      <c r="I261" s="20" t="s">
        <v>196</v>
      </c>
      <c r="J261" s="21">
        <v>9.4</v>
      </c>
      <c r="K261" s="22" t="s">
        <v>4</v>
      </c>
      <c r="L261" s="21">
        <v>40.06</v>
      </c>
      <c r="M261" s="22" t="s">
        <v>179</v>
      </c>
      <c r="N261" s="21">
        <v>77.599999999999994</v>
      </c>
      <c r="O261" s="22" t="s">
        <v>175</v>
      </c>
      <c r="P261" s="23">
        <v>0</v>
      </c>
      <c r="Q261" s="24" t="s">
        <v>176</v>
      </c>
      <c r="R261" s="23">
        <v>100</v>
      </c>
      <c r="S261" s="22" t="s">
        <v>177</v>
      </c>
      <c r="T261" s="23">
        <v>100</v>
      </c>
      <c r="U261" s="22" t="s">
        <v>177</v>
      </c>
      <c r="V261" s="23">
        <v>0</v>
      </c>
      <c r="W261" s="22" t="s">
        <v>177</v>
      </c>
      <c r="X261" s="23">
        <v>0</v>
      </c>
      <c r="Y261" s="22" t="s">
        <v>177</v>
      </c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1">
        <v>29.221366400000004</v>
      </c>
      <c r="AZ261" s="21">
        <v>0</v>
      </c>
      <c r="BA261" s="21">
        <v>0</v>
      </c>
      <c r="BB261" s="21">
        <v>0.37656400000000001</v>
      </c>
      <c r="BC261" s="21">
        <v>0</v>
      </c>
      <c r="BD261" s="51">
        <f t="shared" si="19"/>
        <v>40.428925511000003</v>
      </c>
      <c r="BE261" s="51">
        <f t="shared" si="21"/>
        <v>40.428925511000003</v>
      </c>
    </row>
    <row r="262" spans="1:57" ht="30" customHeight="1" x14ac:dyDescent="0.25">
      <c r="A262" s="50" t="str">
        <f>IF(C262=C261,"",COUNTIF($A$7:A261,"&gt;0")+1)</f>
        <v/>
      </c>
      <c r="B262" s="3" t="s">
        <v>193</v>
      </c>
      <c r="C262" s="7" t="s">
        <v>128</v>
      </c>
      <c r="D262" s="3" t="s">
        <v>129</v>
      </c>
      <c r="E262" s="46" t="str">
        <f t="shared" si="22"/>
        <v/>
      </c>
      <c r="F262" s="47" t="str">
        <f t="shared" si="23"/>
        <v/>
      </c>
      <c r="G262" s="47" t="s">
        <v>368</v>
      </c>
      <c r="H262" s="41" t="s">
        <v>6</v>
      </c>
      <c r="I262" s="20" t="s">
        <v>217</v>
      </c>
      <c r="J262" s="21">
        <v>3.57</v>
      </c>
      <c r="K262" s="22" t="s">
        <v>4</v>
      </c>
      <c r="L262" s="21">
        <v>43.07</v>
      </c>
      <c r="M262" s="22" t="s">
        <v>179</v>
      </c>
      <c r="N262" s="21">
        <v>72.89</v>
      </c>
      <c r="O262" s="22" t="s">
        <v>175</v>
      </c>
      <c r="P262" s="23">
        <v>0</v>
      </c>
      <c r="Q262" s="24" t="s">
        <v>176</v>
      </c>
      <c r="R262" s="23">
        <v>100</v>
      </c>
      <c r="S262" s="22" t="s">
        <v>177</v>
      </c>
      <c r="T262" s="23">
        <v>100</v>
      </c>
      <c r="U262" s="22" t="s">
        <v>177</v>
      </c>
      <c r="V262" s="23">
        <v>0</v>
      </c>
      <c r="W262" s="22" t="s">
        <v>177</v>
      </c>
      <c r="X262" s="23">
        <v>0</v>
      </c>
      <c r="Y262" s="22" t="s">
        <v>177</v>
      </c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1">
        <v>11.207559110999998</v>
      </c>
      <c r="AZ262" s="21">
        <v>0</v>
      </c>
      <c r="BA262" s="21">
        <v>0</v>
      </c>
      <c r="BB262" s="21">
        <v>0.15375989999999998</v>
      </c>
      <c r="BC262" s="21">
        <v>0</v>
      </c>
      <c r="BD262" s="51" t="str">
        <f t="shared" si="19"/>
        <v/>
      </c>
      <c r="BE262" s="51">
        <f t="shared" si="21"/>
        <v>40.428925511000003</v>
      </c>
    </row>
    <row r="263" spans="1:57" ht="30" customHeight="1" x14ac:dyDescent="0.25">
      <c r="A263" s="50" t="str">
        <f>IF(C263=C262,"",COUNTIF($A$7:A262,"&gt;0")+1)</f>
        <v/>
      </c>
      <c r="B263" s="3" t="s">
        <v>193</v>
      </c>
      <c r="C263" s="7" t="s">
        <v>128</v>
      </c>
      <c r="D263" s="3" t="s">
        <v>129</v>
      </c>
      <c r="E263" s="46" t="str">
        <f t="shared" si="17"/>
        <v/>
      </c>
      <c r="F263" s="47" t="str">
        <f t="shared" si="18"/>
        <v/>
      </c>
      <c r="G263" s="47" t="s">
        <v>368</v>
      </c>
      <c r="H263" s="41" t="s">
        <v>6</v>
      </c>
      <c r="I263" s="20" t="s">
        <v>218</v>
      </c>
      <c r="J263" s="21">
        <v>9795.7999999999993</v>
      </c>
      <c r="K263" s="22" t="s">
        <v>4</v>
      </c>
      <c r="L263" s="21">
        <v>15.6</v>
      </c>
      <c r="M263" s="22" t="s">
        <v>179</v>
      </c>
      <c r="N263" s="21">
        <v>0</v>
      </c>
      <c r="O263" s="22" t="s">
        <v>175</v>
      </c>
      <c r="P263" s="23">
        <v>0</v>
      </c>
      <c r="Q263" s="22" t="s">
        <v>176</v>
      </c>
      <c r="R263" s="23">
        <v>100</v>
      </c>
      <c r="S263" s="22" t="s">
        <v>177</v>
      </c>
      <c r="T263" s="23">
        <v>100</v>
      </c>
      <c r="U263" s="22" t="s">
        <v>177</v>
      </c>
      <c r="V263" s="23">
        <v>100</v>
      </c>
      <c r="W263" s="22" t="s">
        <v>177</v>
      </c>
      <c r="X263" s="23">
        <v>0</v>
      </c>
      <c r="Y263" s="22" t="s">
        <v>177</v>
      </c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1">
        <v>0</v>
      </c>
      <c r="AZ263" s="21">
        <v>0</v>
      </c>
      <c r="BA263" s="21">
        <v>0</v>
      </c>
      <c r="BB263" s="21">
        <v>0</v>
      </c>
      <c r="BC263" s="21">
        <v>152.81447999999997</v>
      </c>
      <c r="BD263" s="51" t="str">
        <f t="shared" si="19"/>
        <v/>
      </c>
      <c r="BE263" s="51">
        <f t="shared" si="21"/>
        <v>40.428925511000003</v>
      </c>
    </row>
    <row r="264" spans="1:57" ht="30" customHeight="1" x14ac:dyDescent="0.25">
      <c r="A264" s="50">
        <f>IF(C264=C263,"",COUNTIF($A$7:A263,"&gt;0")+1)</f>
        <v>76</v>
      </c>
      <c r="B264" s="3" t="s">
        <v>193</v>
      </c>
      <c r="C264" s="6" t="s">
        <v>130</v>
      </c>
      <c r="D264" s="2" t="s">
        <v>131</v>
      </c>
      <c r="E264" s="46" t="str">
        <f t="shared" ref="E264:E309" si="24">IF(BD264="","",IF(BD264&lt;50000,"A",IF(BD264&lt;500000,"B",IF(BD264&gt;500000,"C"))))</f>
        <v>A</v>
      </c>
      <c r="F264" s="47" t="str">
        <f t="shared" ref="F264:F309" si="25">IF(BD264&lt;25000,"TAIP","")</f>
        <v>TAIP</v>
      </c>
      <c r="G264" s="47" t="s">
        <v>368</v>
      </c>
      <c r="H264" s="41" t="s">
        <v>6</v>
      </c>
      <c r="I264" s="20" t="s">
        <v>172</v>
      </c>
      <c r="J264" s="21">
        <v>461.15899999999999</v>
      </c>
      <c r="K264" s="22" t="s">
        <v>4</v>
      </c>
      <c r="L264" s="21">
        <v>33.49</v>
      </c>
      <c r="M264" s="22" t="s">
        <v>179</v>
      </c>
      <c r="N264" s="21">
        <v>55.23</v>
      </c>
      <c r="O264" s="22" t="s">
        <v>175</v>
      </c>
      <c r="P264" s="23">
        <v>0</v>
      </c>
      <c r="Q264" s="24" t="s">
        <v>176</v>
      </c>
      <c r="R264" s="23">
        <v>100</v>
      </c>
      <c r="S264" s="22" t="s">
        <v>177</v>
      </c>
      <c r="T264" s="23">
        <v>100</v>
      </c>
      <c r="U264" s="22" t="s">
        <v>177</v>
      </c>
      <c r="V264" s="23">
        <v>0</v>
      </c>
      <c r="W264" s="22" t="s">
        <v>177</v>
      </c>
      <c r="X264" s="23">
        <v>0</v>
      </c>
      <c r="Y264" s="22" t="s">
        <v>177</v>
      </c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1">
        <v>852.98398947929991</v>
      </c>
      <c r="AZ264" s="21">
        <v>0</v>
      </c>
      <c r="BA264" s="21">
        <v>0</v>
      </c>
      <c r="BB264" s="21">
        <v>15.444214910000001</v>
      </c>
      <c r="BC264" s="21">
        <v>0</v>
      </c>
      <c r="BD264" s="51">
        <f t="shared" si="19"/>
        <v>1282.2168232024999</v>
      </c>
      <c r="BE264" s="51">
        <f t="shared" si="21"/>
        <v>1282.2168232024999</v>
      </c>
    </row>
    <row r="265" spans="1:57" ht="30" customHeight="1" x14ac:dyDescent="0.25">
      <c r="A265" s="50" t="str">
        <f>IF(C265=C264,"",COUNTIF($A$7:A264,"&gt;0")+1)</f>
        <v/>
      </c>
      <c r="B265" s="3" t="s">
        <v>193</v>
      </c>
      <c r="C265" s="6" t="s">
        <v>130</v>
      </c>
      <c r="D265" s="2" t="s">
        <v>131</v>
      </c>
      <c r="E265" s="46" t="str">
        <f t="shared" si="24"/>
        <v/>
      </c>
      <c r="F265" s="47" t="str">
        <f t="shared" si="25"/>
        <v/>
      </c>
      <c r="G265" s="47" t="s">
        <v>368</v>
      </c>
      <c r="H265" s="41" t="s">
        <v>6</v>
      </c>
      <c r="I265" s="20" t="s">
        <v>219</v>
      </c>
      <c r="J265" s="21">
        <v>137.828</v>
      </c>
      <c r="K265" s="22" t="s">
        <v>4</v>
      </c>
      <c r="L265" s="21">
        <v>40.06</v>
      </c>
      <c r="M265" s="22" t="s">
        <v>179</v>
      </c>
      <c r="N265" s="21">
        <v>77.739999999999995</v>
      </c>
      <c r="O265" s="22" t="s">
        <v>175</v>
      </c>
      <c r="P265" s="23">
        <v>0</v>
      </c>
      <c r="Q265" s="24" t="s">
        <v>176</v>
      </c>
      <c r="R265" s="23">
        <v>100</v>
      </c>
      <c r="S265" s="22" t="s">
        <v>177</v>
      </c>
      <c r="T265" s="23">
        <v>100</v>
      </c>
      <c r="U265" s="22" t="s">
        <v>177</v>
      </c>
      <c r="V265" s="23">
        <v>0</v>
      </c>
      <c r="W265" s="22" t="s">
        <v>177</v>
      </c>
      <c r="X265" s="23">
        <v>0</v>
      </c>
      <c r="Y265" s="22" t="s">
        <v>177</v>
      </c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1">
        <v>429.23283372320003</v>
      </c>
      <c r="AZ265" s="21">
        <v>0</v>
      </c>
      <c r="BA265" s="21">
        <v>0</v>
      </c>
      <c r="BB265" s="21">
        <v>5.5213896800000004</v>
      </c>
      <c r="BC265" s="21">
        <v>0</v>
      </c>
      <c r="BD265" s="51" t="str">
        <f t="shared" ref="BD265:BD309" si="26">IF(D265=D264,"",BE265)</f>
        <v/>
      </c>
      <c r="BE265" s="51">
        <f t="shared" si="21"/>
        <v>1282.2168232024999</v>
      </c>
    </row>
    <row r="266" spans="1:57" ht="30" customHeight="1" x14ac:dyDescent="0.25">
      <c r="A266" s="50" t="str">
        <f>IF(C266=C265,"",COUNTIF($A$7:A265,"&gt;0")+1)</f>
        <v/>
      </c>
      <c r="B266" s="3" t="s">
        <v>193</v>
      </c>
      <c r="C266" s="6" t="s">
        <v>130</v>
      </c>
      <c r="D266" s="2" t="s">
        <v>131</v>
      </c>
      <c r="E266" s="46" t="str">
        <f t="shared" si="24"/>
        <v/>
      </c>
      <c r="F266" s="47" t="str">
        <f t="shared" si="25"/>
        <v/>
      </c>
      <c r="G266" s="47" t="s">
        <v>368</v>
      </c>
      <c r="H266" s="41" t="s">
        <v>6</v>
      </c>
      <c r="I266" s="20" t="s">
        <v>218</v>
      </c>
      <c r="J266" s="21">
        <v>55228.49</v>
      </c>
      <c r="K266" s="22" t="s">
        <v>4</v>
      </c>
      <c r="L266" s="21">
        <v>15.6</v>
      </c>
      <c r="M266" s="22" t="s">
        <v>179</v>
      </c>
      <c r="N266" s="21">
        <v>0</v>
      </c>
      <c r="O266" s="22" t="s">
        <v>175</v>
      </c>
      <c r="P266" s="23">
        <v>0</v>
      </c>
      <c r="Q266" s="22" t="s">
        <v>176</v>
      </c>
      <c r="R266" s="23">
        <v>100</v>
      </c>
      <c r="S266" s="22" t="s">
        <v>177</v>
      </c>
      <c r="T266" s="23">
        <v>100</v>
      </c>
      <c r="U266" s="22" t="s">
        <v>177</v>
      </c>
      <c r="V266" s="23">
        <v>100</v>
      </c>
      <c r="W266" s="22" t="s">
        <v>177</v>
      </c>
      <c r="X266" s="23">
        <v>0</v>
      </c>
      <c r="Y266" s="22" t="s">
        <v>177</v>
      </c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1">
        <v>0</v>
      </c>
      <c r="AZ266" s="21">
        <v>0</v>
      </c>
      <c r="BA266" s="21">
        <v>0</v>
      </c>
      <c r="BB266" s="21">
        <v>0</v>
      </c>
      <c r="BC266" s="21">
        <v>861.56444399999987</v>
      </c>
      <c r="BD266" s="51" t="str">
        <f t="shared" si="26"/>
        <v/>
      </c>
      <c r="BE266" s="51">
        <f t="shared" si="21"/>
        <v>1282.2168232024999</v>
      </c>
    </row>
    <row r="267" spans="1:57" ht="30" customHeight="1" x14ac:dyDescent="0.25">
      <c r="A267" s="50">
        <f>IF(C267=C266,"",COUNTIF($A$7:A266,"&gt;0")+1)</f>
        <v>77</v>
      </c>
      <c r="B267" s="3" t="s">
        <v>193</v>
      </c>
      <c r="C267" s="7" t="s">
        <v>132</v>
      </c>
      <c r="D267" s="3" t="s">
        <v>133</v>
      </c>
      <c r="E267" s="46" t="str">
        <f t="shared" si="24"/>
        <v>A</v>
      </c>
      <c r="F267" s="47" t="str">
        <f t="shared" si="25"/>
        <v>TAIP</v>
      </c>
      <c r="G267" s="47" t="s">
        <v>368</v>
      </c>
      <c r="H267" s="41" t="s">
        <v>6</v>
      </c>
      <c r="I267" s="20" t="s">
        <v>196</v>
      </c>
      <c r="J267" s="21">
        <v>0</v>
      </c>
      <c r="K267" s="22" t="s">
        <v>4</v>
      </c>
      <c r="L267" s="21">
        <v>40.06</v>
      </c>
      <c r="M267" s="22" t="s">
        <v>179</v>
      </c>
      <c r="N267" s="21">
        <v>77.599999999999994</v>
      </c>
      <c r="O267" s="22" t="s">
        <v>175</v>
      </c>
      <c r="P267" s="23">
        <v>0</v>
      </c>
      <c r="Q267" s="24" t="s">
        <v>176</v>
      </c>
      <c r="R267" s="23">
        <v>100</v>
      </c>
      <c r="S267" s="22" t="s">
        <v>177</v>
      </c>
      <c r="T267" s="23">
        <v>100</v>
      </c>
      <c r="U267" s="22" t="s">
        <v>177</v>
      </c>
      <c r="V267" s="23">
        <v>0</v>
      </c>
      <c r="W267" s="22" t="s">
        <v>177</v>
      </c>
      <c r="X267" s="23">
        <v>0</v>
      </c>
      <c r="Y267" s="22" t="s">
        <v>177</v>
      </c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1">
        <v>0</v>
      </c>
      <c r="AZ267" s="21">
        <v>0</v>
      </c>
      <c r="BA267" s="21">
        <v>0</v>
      </c>
      <c r="BB267" s="21">
        <v>0</v>
      </c>
      <c r="BC267" s="21">
        <v>0</v>
      </c>
      <c r="BD267" s="51">
        <f t="shared" si="26"/>
        <v>76.752598590000005</v>
      </c>
      <c r="BE267" s="51">
        <f t="shared" si="21"/>
        <v>76.752598590000005</v>
      </c>
    </row>
    <row r="268" spans="1:57" ht="30" customHeight="1" x14ac:dyDescent="0.25">
      <c r="A268" s="50" t="str">
        <f>IF(C268=C267,"",COUNTIF($A$7:A267,"&gt;0")+1)</f>
        <v/>
      </c>
      <c r="B268" s="3" t="s">
        <v>193</v>
      </c>
      <c r="C268" s="7" t="s">
        <v>132</v>
      </c>
      <c r="D268" s="3" t="s">
        <v>133</v>
      </c>
      <c r="E268" s="46" t="str">
        <f t="shared" si="24"/>
        <v/>
      </c>
      <c r="F268" s="47" t="str">
        <f t="shared" si="25"/>
        <v/>
      </c>
      <c r="G268" s="47" t="s">
        <v>368</v>
      </c>
      <c r="H268" s="41" t="s">
        <v>6</v>
      </c>
      <c r="I268" s="20" t="s">
        <v>223</v>
      </c>
      <c r="J268" s="21">
        <v>27.483000000000001</v>
      </c>
      <c r="K268" s="22" t="s">
        <v>4</v>
      </c>
      <c r="L268" s="21">
        <v>38.1</v>
      </c>
      <c r="M268" s="22" t="s">
        <v>179</v>
      </c>
      <c r="N268" s="21">
        <v>73.3</v>
      </c>
      <c r="O268" s="22" t="s">
        <v>175</v>
      </c>
      <c r="P268" s="23">
        <v>0</v>
      </c>
      <c r="Q268" s="24" t="s">
        <v>176</v>
      </c>
      <c r="R268" s="23">
        <v>100</v>
      </c>
      <c r="S268" s="22" t="s">
        <v>177</v>
      </c>
      <c r="T268" s="23">
        <v>100</v>
      </c>
      <c r="U268" s="22" t="s">
        <v>177</v>
      </c>
      <c r="V268" s="23">
        <v>0</v>
      </c>
      <c r="W268" s="22" t="s">
        <v>177</v>
      </c>
      <c r="X268" s="23">
        <v>0</v>
      </c>
      <c r="Y268" s="22" t="s">
        <v>177</v>
      </c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1">
        <v>76.752598590000005</v>
      </c>
      <c r="AZ268" s="21">
        <v>0</v>
      </c>
      <c r="BA268" s="21">
        <v>0</v>
      </c>
      <c r="BB268" s="21">
        <v>1.0471022999999999</v>
      </c>
      <c r="BC268" s="21">
        <v>0</v>
      </c>
      <c r="BD268" s="51" t="str">
        <f t="shared" si="26"/>
        <v/>
      </c>
      <c r="BE268" s="51">
        <f t="shared" si="21"/>
        <v>76.752598590000005</v>
      </c>
    </row>
    <row r="269" spans="1:57" ht="30" customHeight="1" x14ac:dyDescent="0.25">
      <c r="A269" s="50" t="str">
        <f>IF(C269=C268,"",COUNTIF($A$7:A268,"&gt;0")+1)</f>
        <v/>
      </c>
      <c r="B269" s="3" t="s">
        <v>193</v>
      </c>
      <c r="C269" s="7" t="s">
        <v>132</v>
      </c>
      <c r="D269" s="3" t="s">
        <v>133</v>
      </c>
      <c r="E269" s="46" t="str">
        <f t="shared" si="24"/>
        <v/>
      </c>
      <c r="F269" s="47" t="str">
        <f t="shared" si="25"/>
        <v/>
      </c>
      <c r="G269" s="47" t="s">
        <v>368</v>
      </c>
      <c r="H269" s="41" t="s">
        <v>6</v>
      </c>
      <c r="I269" s="20" t="s">
        <v>218</v>
      </c>
      <c r="J269" s="21">
        <v>10421.178</v>
      </c>
      <c r="K269" s="22" t="s">
        <v>4</v>
      </c>
      <c r="L269" s="21">
        <v>15.6</v>
      </c>
      <c r="M269" s="22" t="s">
        <v>179</v>
      </c>
      <c r="N269" s="21">
        <v>109.9</v>
      </c>
      <c r="O269" s="22" t="s">
        <v>175</v>
      </c>
      <c r="P269" s="23">
        <v>0</v>
      </c>
      <c r="Q269" s="22" t="s">
        <v>176</v>
      </c>
      <c r="R269" s="23">
        <v>100</v>
      </c>
      <c r="S269" s="22" t="s">
        <v>177</v>
      </c>
      <c r="T269" s="23">
        <v>100</v>
      </c>
      <c r="U269" s="22" t="s">
        <v>177</v>
      </c>
      <c r="V269" s="23">
        <v>100</v>
      </c>
      <c r="W269" s="22" t="s">
        <v>177</v>
      </c>
      <c r="X269" s="23">
        <v>0</v>
      </c>
      <c r="Y269" s="22" t="s">
        <v>177</v>
      </c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1">
        <v>0</v>
      </c>
      <c r="AZ269" s="21">
        <v>17866.484410320001</v>
      </c>
      <c r="BA269" s="21">
        <v>0</v>
      </c>
      <c r="BB269" s="21">
        <v>0</v>
      </c>
      <c r="BC269" s="21">
        <v>162.57037679999999</v>
      </c>
      <c r="BD269" s="51" t="str">
        <f t="shared" si="26"/>
        <v/>
      </c>
      <c r="BE269" s="51">
        <f t="shared" si="21"/>
        <v>76.752598590000005</v>
      </c>
    </row>
    <row r="270" spans="1:57" ht="30" customHeight="1" x14ac:dyDescent="0.25">
      <c r="A270" s="50" t="str">
        <f>IF(C270=C269,"",COUNTIF($A$7:A269,"&gt;0")+1)</f>
        <v/>
      </c>
      <c r="B270" s="3" t="s">
        <v>193</v>
      </c>
      <c r="C270" s="7" t="s">
        <v>132</v>
      </c>
      <c r="D270" s="3" t="s">
        <v>133</v>
      </c>
      <c r="E270" s="46" t="str">
        <f t="shared" si="24"/>
        <v/>
      </c>
      <c r="F270" s="47" t="str">
        <f t="shared" si="25"/>
        <v/>
      </c>
      <c r="G270" s="47" t="s">
        <v>368</v>
      </c>
      <c r="H270" s="41" t="s">
        <v>6</v>
      </c>
      <c r="I270" s="20" t="s">
        <v>268</v>
      </c>
      <c r="J270" s="21">
        <v>0</v>
      </c>
      <c r="K270" s="22" t="s">
        <v>4</v>
      </c>
      <c r="L270" s="21">
        <v>15.6</v>
      </c>
      <c r="M270" s="22" t="s">
        <v>179</v>
      </c>
      <c r="N270" s="21">
        <v>109.9</v>
      </c>
      <c r="O270" s="22" t="s">
        <v>175</v>
      </c>
      <c r="P270" s="23">
        <v>0</v>
      </c>
      <c r="Q270" s="22" t="s">
        <v>176</v>
      </c>
      <c r="R270" s="23">
        <v>100</v>
      </c>
      <c r="S270" s="22" t="s">
        <v>177</v>
      </c>
      <c r="T270" s="23">
        <v>100</v>
      </c>
      <c r="U270" s="22" t="s">
        <v>177</v>
      </c>
      <c r="V270" s="23">
        <v>100</v>
      </c>
      <c r="W270" s="22" t="s">
        <v>177</v>
      </c>
      <c r="X270" s="23">
        <v>0</v>
      </c>
      <c r="Y270" s="22" t="s">
        <v>177</v>
      </c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1">
        <v>0</v>
      </c>
      <c r="AZ270" s="21">
        <v>0</v>
      </c>
      <c r="BA270" s="21">
        <v>0</v>
      </c>
      <c r="BB270" s="21">
        <v>0</v>
      </c>
      <c r="BC270" s="21">
        <v>0</v>
      </c>
      <c r="BD270" s="51" t="str">
        <f t="shared" si="26"/>
        <v/>
      </c>
      <c r="BE270" s="51">
        <f t="shared" si="21"/>
        <v>76.752598590000005</v>
      </c>
    </row>
    <row r="271" spans="1:57" ht="30" customHeight="1" x14ac:dyDescent="0.25">
      <c r="A271" s="50">
        <f>IF(C271=C270,"",COUNTIF($A$7:A270,"&gt;0")+1)</f>
        <v>78</v>
      </c>
      <c r="B271" s="3" t="s">
        <v>193</v>
      </c>
      <c r="C271" s="6" t="s">
        <v>134</v>
      </c>
      <c r="D271" s="1" t="s">
        <v>135</v>
      </c>
      <c r="E271" s="46" t="str">
        <f t="shared" si="24"/>
        <v>A</v>
      </c>
      <c r="F271" s="47" t="str">
        <f t="shared" si="25"/>
        <v/>
      </c>
      <c r="G271" s="47" t="s">
        <v>368</v>
      </c>
      <c r="H271" s="41" t="s">
        <v>6</v>
      </c>
      <c r="I271" s="20" t="s">
        <v>181</v>
      </c>
      <c r="J271" s="21">
        <v>14385.526</v>
      </c>
      <c r="K271" s="22" t="s">
        <v>173</v>
      </c>
      <c r="L271" s="21">
        <v>33.49</v>
      </c>
      <c r="M271" s="22" t="s">
        <v>174</v>
      </c>
      <c r="N271" s="21">
        <v>55.23</v>
      </c>
      <c r="O271" s="22" t="s">
        <v>175</v>
      </c>
      <c r="P271" s="23">
        <v>0</v>
      </c>
      <c r="Q271" s="24" t="s">
        <v>176</v>
      </c>
      <c r="R271" s="23">
        <v>100</v>
      </c>
      <c r="S271" s="22" t="s">
        <v>177</v>
      </c>
      <c r="T271" s="23">
        <v>100</v>
      </c>
      <c r="U271" s="22" t="s">
        <v>177</v>
      </c>
      <c r="V271" s="23">
        <v>0</v>
      </c>
      <c r="W271" s="22" t="s">
        <v>177</v>
      </c>
      <c r="X271" s="23">
        <v>0</v>
      </c>
      <c r="Y271" s="22" t="s">
        <v>177</v>
      </c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1">
        <v>26608.227006820198</v>
      </c>
      <c r="AZ271" s="21">
        <v>0</v>
      </c>
      <c r="BA271" s="21">
        <v>0</v>
      </c>
      <c r="BB271" s="21">
        <v>481.77126573999999</v>
      </c>
      <c r="BC271" s="21">
        <v>0</v>
      </c>
      <c r="BD271" s="51">
        <f t="shared" si="26"/>
        <v>26608.227006820198</v>
      </c>
      <c r="BE271" s="51">
        <f t="shared" si="21"/>
        <v>26608.227006820198</v>
      </c>
    </row>
    <row r="272" spans="1:57" ht="30" customHeight="1" x14ac:dyDescent="0.25">
      <c r="A272" s="50" t="str">
        <f>IF(C272=C271,"",COUNTIF($A$7:A271,"&gt;0")+1)</f>
        <v/>
      </c>
      <c r="B272" s="3" t="s">
        <v>193</v>
      </c>
      <c r="C272" s="6" t="s">
        <v>134</v>
      </c>
      <c r="D272" s="1" t="s">
        <v>135</v>
      </c>
      <c r="E272" s="46" t="str">
        <f t="shared" si="24"/>
        <v/>
      </c>
      <c r="F272" s="47" t="str">
        <f t="shared" si="25"/>
        <v/>
      </c>
      <c r="G272" s="47" t="s">
        <v>368</v>
      </c>
      <c r="H272" s="41" t="s">
        <v>6</v>
      </c>
      <c r="I272" s="20" t="s">
        <v>182</v>
      </c>
      <c r="J272" s="21">
        <v>0</v>
      </c>
      <c r="K272" s="22" t="s">
        <v>4</v>
      </c>
      <c r="L272" s="21">
        <v>43.07</v>
      </c>
      <c r="M272" s="22" t="s">
        <v>179</v>
      </c>
      <c r="N272" s="21">
        <v>72.89</v>
      </c>
      <c r="O272" s="22" t="s">
        <v>175</v>
      </c>
      <c r="P272" s="23">
        <v>0</v>
      </c>
      <c r="Q272" s="24" t="s">
        <v>176</v>
      </c>
      <c r="R272" s="23">
        <v>100</v>
      </c>
      <c r="S272" s="22" t="s">
        <v>177</v>
      </c>
      <c r="T272" s="23">
        <v>100</v>
      </c>
      <c r="U272" s="22" t="s">
        <v>177</v>
      </c>
      <c r="V272" s="23">
        <v>0</v>
      </c>
      <c r="W272" s="22" t="s">
        <v>177</v>
      </c>
      <c r="X272" s="23">
        <v>0</v>
      </c>
      <c r="Y272" s="22" t="s">
        <v>177</v>
      </c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1">
        <v>0</v>
      </c>
      <c r="AZ272" s="21">
        <v>0</v>
      </c>
      <c r="BA272" s="21">
        <v>0</v>
      </c>
      <c r="BB272" s="21">
        <v>0</v>
      </c>
      <c r="BC272" s="21">
        <v>0</v>
      </c>
      <c r="BD272" s="51" t="str">
        <f t="shared" si="26"/>
        <v/>
      </c>
      <c r="BE272" s="51">
        <f t="shared" si="21"/>
        <v>26608.227006820198</v>
      </c>
    </row>
    <row r="273" spans="1:57" ht="30" customHeight="1" x14ac:dyDescent="0.25">
      <c r="A273" s="50" t="str">
        <f>IF(C273=C272,"",COUNTIF($A$7:A272,"&gt;0")+1)</f>
        <v/>
      </c>
      <c r="B273" s="3" t="s">
        <v>193</v>
      </c>
      <c r="C273" s="6" t="s">
        <v>134</v>
      </c>
      <c r="D273" s="1" t="s">
        <v>135</v>
      </c>
      <c r="E273" s="46" t="str">
        <f t="shared" si="24"/>
        <v/>
      </c>
      <c r="F273" s="47" t="str">
        <f t="shared" si="25"/>
        <v/>
      </c>
      <c r="G273" s="47" t="s">
        <v>368</v>
      </c>
      <c r="H273" s="41" t="s">
        <v>6</v>
      </c>
      <c r="I273" s="20" t="s">
        <v>183</v>
      </c>
      <c r="J273" s="21">
        <v>35047</v>
      </c>
      <c r="K273" s="22" t="s">
        <v>4</v>
      </c>
      <c r="L273" s="21">
        <v>8.1999999999999993</v>
      </c>
      <c r="M273" s="22" t="s">
        <v>179</v>
      </c>
      <c r="N273" s="21">
        <v>109.9</v>
      </c>
      <c r="O273" s="22" t="s">
        <v>184</v>
      </c>
      <c r="P273" s="23">
        <v>0</v>
      </c>
      <c r="Q273" s="22" t="s">
        <v>176</v>
      </c>
      <c r="R273" s="23">
        <v>100</v>
      </c>
      <c r="S273" s="22" t="s">
        <v>177</v>
      </c>
      <c r="T273" s="23">
        <v>100</v>
      </c>
      <c r="U273" s="22" t="s">
        <v>177</v>
      </c>
      <c r="V273" s="23">
        <v>100</v>
      </c>
      <c r="W273" s="22" t="s">
        <v>177</v>
      </c>
      <c r="X273" s="23">
        <v>0</v>
      </c>
      <c r="Y273" s="22" t="s">
        <v>177</v>
      </c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1">
        <v>0</v>
      </c>
      <c r="AZ273" s="21">
        <v>3851665.3000000003</v>
      </c>
      <c r="BA273" s="21">
        <v>0</v>
      </c>
      <c r="BB273" s="21">
        <v>0</v>
      </c>
      <c r="BC273" s="21">
        <v>287.38539999999995</v>
      </c>
      <c r="BD273" s="51" t="str">
        <f t="shared" si="26"/>
        <v/>
      </c>
      <c r="BE273" s="51">
        <f t="shared" si="21"/>
        <v>26608.227006820198</v>
      </c>
    </row>
    <row r="274" spans="1:57" ht="30" customHeight="1" x14ac:dyDescent="0.25">
      <c r="A274" s="50">
        <f>IF(C274=C273,"",COUNTIF($A$7:A273,"&gt;0")+1)</f>
        <v>79</v>
      </c>
      <c r="B274" s="3" t="s">
        <v>193</v>
      </c>
      <c r="C274" s="7" t="s">
        <v>215</v>
      </c>
      <c r="D274" s="3" t="s">
        <v>136</v>
      </c>
      <c r="E274" s="46" t="str">
        <f t="shared" si="24"/>
        <v>A</v>
      </c>
      <c r="F274" s="47" t="str">
        <f t="shared" si="25"/>
        <v>TAIP</v>
      </c>
      <c r="G274" s="47" t="s">
        <v>368</v>
      </c>
      <c r="H274" s="41" t="s">
        <v>6</v>
      </c>
      <c r="I274" s="20" t="s">
        <v>172</v>
      </c>
      <c r="J274" s="21">
        <v>2754.03</v>
      </c>
      <c r="K274" s="22" t="s">
        <v>173</v>
      </c>
      <c r="L274" s="21">
        <v>33.49</v>
      </c>
      <c r="M274" s="22" t="s">
        <v>174</v>
      </c>
      <c r="N274" s="21">
        <v>55.23</v>
      </c>
      <c r="O274" s="22" t="s">
        <v>175</v>
      </c>
      <c r="P274" s="23">
        <v>0</v>
      </c>
      <c r="Q274" s="24" t="s">
        <v>176</v>
      </c>
      <c r="R274" s="23">
        <v>100</v>
      </c>
      <c r="S274" s="22" t="s">
        <v>177</v>
      </c>
      <c r="T274" s="23">
        <v>100</v>
      </c>
      <c r="U274" s="22" t="s">
        <v>177</v>
      </c>
      <c r="V274" s="23">
        <v>0</v>
      </c>
      <c r="W274" s="22" t="s">
        <v>177</v>
      </c>
      <c r="X274" s="23">
        <v>0</v>
      </c>
      <c r="Y274" s="22" t="s">
        <v>177</v>
      </c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1">
        <v>5093.9990253810001</v>
      </c>
      <c r="AZ274" s="21">
        <v>0</v>
      </c>
      <c r="BA274" s="21">
        <v>0</v>
      </c>
      <c r="BB274" s="21">
        <v>92.232464700000008</v>
      </c>
      <c r="BC274" s="21">
        <v>0</v>
      </c>
      <c r="BD274" s="51">
        <f t="shared" si="26"/>
        <v>5156.5353215969999</v>
      </c>
      <c r="BE274" s="51">
        <f t="shared" si="21"/>
        <v>5156.5353215969999</v>
      </c>
    </row>
    <row r="275" spans="1:57" ht="30" customHeight="1" x14ac:dyDescent="0.25">
      <c r="A275" s="50" t="str">
        <f>IF(C275=C274,"",COUNTIF($A$7:A274,"&gt;0")+1)</f>
        <v/>
      </c>
      <c r="B275" s="3" t="s">
        <v>193</v>
      </c>
      <c r="C275" s="7" t="s">
        <v>215</v>
      </c>
      <c r="D275" s="3" t="s">
        <v>136</v>
      </c>
      <c r="E275" s="46" t="str">
        <f t="shared" si="24"/>
        <v/>
      </c>
      <c r="F275" s="47" t="str">
        <f t="shared" si="25"/>
        <v/>
      </c>
      <c r="G275" s="47" t="s">
        <v>368</v>
      </c>
      <c r="H275" s="41" t="s">
        <v>6</v>
      </c>
      <c r="I275" s="20" t="s">
        <v>271</v>
      </c>
      <c r="J275" s="21">
        <v>19.920000000000002</v>
      </c>
      <c r="K275" s="22" t="s">
        <v>4</v>
      </c>
      <c r="L275" s="21">
        <v>43.07</v>
      </c>
      <c r="M275" s="22" t="s">
        <v>179</v>
      </c>
      <c r="N275" s="21">
        <v>72.89</v>
      </c>
      <c r="O275" s="22" t="s">
        <v>175</v>
      </c>
      <c r="P275" s="23">
        <v>0</v>
      </c>
      <c r="Q275" s="24" t="s">
        <v>176</v>
      </c>
      <c r="R275" s="23">
        <v>100</v>
      </c>
      <c r="S275" s="22" t="s">
        <v>177</v>
      </c>
      <c r="T275" s="23">
        <v>100</v>
      </c>
      <c r="U275" s="22" t="s">
        <v>177</v>
      </c>
      <c r="V275" s="23">
        <v>0</v>
      </c>
      <c r="W275" s="22" t="s">
        <v>177</v>
      </c>
      <c r="X275" s="23">
        <v>0</v>
      </c>
      <c r="Y275" s="22" t="s">
        <v>177</v>
      </c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1">
        <v>62.536296216000004</v>
      </c>
      <c r="AZ275" s="21">
        <v>0</v>
      </c>
      <c r="BA275" s="21">
        <v>0</v>
      </c>
      <c r="BB275" s="21">
        <v>0.85795440000000012</v>
      </c>
      <c r="BC275" s="21">
        <v>0</v>
      </c>
      <c r="BD275" s="51" t="str">
        <f t="shared" si="26"/>
        <v/>
      </c>
      <c r="BE275" s="51">
        <f t="shared" si="21"/>
        <v>5156.5353215969999</v>
      </c>
    </row>
    <row r="276" spans="1:57" ht="30" customHeight="1" x14ac:dyDescent="0.25">
      <c r="A276" s="50">
        <f>IF(C276=C275,"",COUNTIF($A$7:A275,"&gt;0")+1)</f>
        <v>80</v>
      </c>
      <c r="B276" s="3" t="s">
        <v>194</v>
      </c>
      <c r="C276" s="6" t="s">
        <v>137</v>
      </c>
      <c r="D276" s="1" t="s">
        <v>138</v>
      </c>
      <c r="E276" s="46" t="str">
        <f t="shared" si="24"/>
        <v>A</v>
      </c>
      <c r="F276" s="47" t="str">
        <f t="shared" si="25"/>
        <v>TAIP</v>
      </c>
      <c r="G276" s="47" t="s">
        <v>368</v>
      </c>
      <c r="H276" s="41" t="s">
        <v>6</v>
      </c>
      <c r="I276" s="20" t="s">
        <v>172</v>
      </c>
      <c r="J276" s="21">
        <v>9051.0300000000007</v>
      </c>
      <c r="K276" s="22" t="s">
        <v>173</v>
      </c>
      <c r="L276" s="21">
        <v>34.090000000000003</v>
      </c>
      <c r="M276" s="22" t="s">
        <v>174</v>
      </c>
      <c r="N276" s="21">
        <v>55.34</v>
      </c>
      <c r="O276" s="22" t="s">
        <v>175</v>
      </c>
      <c r="P276" s="23">
        <v>0</v>
      </c>
      <c r="Q276" s="24" t="s">
        <v>176</v>
      </c>
      <c r="R276" s="23">
        <v>100</v>
      </c>
      <c r="S276" s="22" t="s">
        <v>177</v>
      </c>
      <c r="T276" s="23">
        <v>100</v>
      </c>
      <c r="U276" s="22" t="s">
        <v>177</v>
      </c>
      <c r="V276" s="23">
        <v>0</v>
      </c>
      <c r="W276" s="22" t="s">
        <v>177</v>
      </c>
      <c r="X276" s="23">
        <v>0</v>
      </c>
      <c r="Y276" s="22" t="s">
        <v>177</v>
      </c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1">
        <v>17075.135566818004</v>
      </c>
      <c r="AZ276" s="21">
        <v>0</v>
      </c>
      <c r="BA276" s="21">
        <v>0</v>
      </c>
      <c r="BB276" s="21">
        <v>308.54961270000007</v>
      </c>
      <c r="BC276" s="21">
        <v>0</v>
      </c>
      <c r="BD276" s="51">
        <f t="shared" si="26"/>
        <v>17075.549018066005</v>
      </c>
      <c r="BE276" s="51">
        <f t="shared" si="21"/>
        <v>17075.549018066005</v>
      </c>
    </row>
    <row r="277" spans="1:57" ht="30" customHeight="1" x14ac:dyDescent="0.25">
      <c r="A277" s="50" t="str">
        <f>IF(C277=C276,"",COUNTIF($A$7:A276,"&gt;0")+1)</f>
        <v/>
      </c>
      <c r="B277" s="3" t="s">
        <v>194</v>
      </c>
      <c r="C277" s="6" t="s">
        <v>137</v>
      </c>
      <c r="D277" s="1" t="s">
        <v>138</v>
      </c>
      <c r="E277" s="46" t="str">
        <f t="shared" si="24"/>
        <v/>
      </c>
      <c r="F277" s="47" t="str">
        <f t="shared" si="25"/>
        <v/>
      </c>
      <c r="G277" s="47" t="s">
        <v>368</v>
      </c>
      <c r="H277" s="41" t="s">
        <v>6</v>
      </c>
      <c r="I277" s="20" t="s">
        <v>219</v>
      </c>
      <c r="J277" s="21">
        <v>0.13300000000000001</v>
      </c>
      <c r="K277" s="22" t="s">
        <v>4</v>
      </c>
      <c r="L277" s="21">
        <v>40.06</v>
      </c>
      <c r="M277" s="22" t="s">
        <v>179</v>
      </c>
      <c r="N277" s="21">
        <v>77.599999999999994</v>
      </c>
      <c r="O277" s="22" t="s">
        <v>175</v>
      </c>
      <c r="P277" s="23">
        <v>0</v>
      </c>
      <c r="Q277" s="24" t="s">
        <v>176</v>
      </c>
      <c r="R277" s="23">
        <v>100</v>
      </c>
      <c r="S277" s="22" t="s">
        <v>177</v>
      </c>
      <c r="T277" s="23">
        <v>100</v>
      </c>
      <c r="U277" s="22" t="s">
        <v>177</v>
      </c>
      <c r="V277" s="23">
        <v>0</v>
      </c>
      <c r="W277" s="22" t="s">
        <v>177</v>
      </c>
      <c r="X277" s="23">
        <v>0</v>
      </c>
      <c r="Y277" s="22" t="s">
        <v>177</v>
      </c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1">
        <v>0.41345124800000005</v>
      </c>
      <c r="AZ277" s="21">
        <v>0</v>
      </c>
      <c r="BA277" s="21">
        <v>0</v>
      </c>
      <c r="BB277" s="21">
        <v>5.3279800000000004E-3</v>
      </c>
      <c r="BC277" s="21">
        <v>0</v>
      </c>
      <c r="BD277" s="51" t="str">
        <f t="shared" si="26"/>
        <v/>
      </c>
      <c r="BE277" s="51">
        <f t="shared" si="21"/>
        <v>17075.549018066005</v>
      </c>
    </row>
    <row r="278" spans="1:57" ht="30" customHeight="1" x14ac:dyDescent="0.25">
      <c r="A278" s="50">
        <f>IF(C278=C277,"",COUNTIF($A$7:A277,"&gt;0")+1)</f>
        <v>81</v>
      </c>
      <c r="B278" s="3" t="s">
        <v>194</v>
      </c>
      <c r="C278" s="7" t="s">
        <v>139</v>
      </c>
      <c r="D278" s="3" t="s">
        <v>140</v>
      </c>
      <c r="E278" s="46" t="str">
        <f t="shared" si="24"/>
        <v>A</v>
      </c>
      <c r="F278" s="47" t="str">
        <f t="shared" si="25"/>
        <v>TAIP</v>
      </c>
      <c r="G278" s="47" t="s">
        <v>368</v>
      </c>
      <c r="H278" s="41" t="s">
        <v>6</v>
      </c>
      <c r="I278" s="20" t="s">
        <v>172</v>
      </c>
      <c r="J278" s="21">
        <v>5495.4040000000005</v>
      </c>
      <c r="K278" s="22" t="s">
        <v>173</v>
      </c>
      <c r="L278" s="21">
        <v>33.49</v>
      </c>
      <c r="M278" s="22" t="s">
        <v>174</v>
      </c>
      <c r="N278" s="21">
        <v>55.23</v>
      </c>
      <c r="O278" s="22" t="s">
        <v>175</v>
      </c>
      <c r="P278" s="23">
        <v>0</v>
      </c>
      <c r="Q278" s="24" t="s">
        <v>176</v>
      </c>
      <c r="R278" s="23">
        <v>100</v>
      </c>
      <c r="S278" s="22" t="s">
        <v>177</v>
      </c>
      <c r="T278" s="23">
        <v>100</v>
      </c>
      <c r="U278" s="22" t="s">
        <v>177</v>
      </c>
      <c r="V278" s="23">
        <v>0</v>
      </c>
      <c r="W278" s="22" t="s">
        <v>177</v>
      </c>
      <c r="X278" s="23">
        <v>0</v>
      </c>
      <c r="Y278" s="22" t="s">
        <v>177</v>
      </c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1">
        <v>10164.5888461908</v>
      </c>
      <c r="AZ278" s="21">
        <v>0</v>
      </c>
      <c r="BA278" s="21">
        <v>0</v>
      </c>
      <c r="BB278" s="21">
        <v>184.04107996000002</v>
      </c>
      <c r="BC278" s="21">
        <v>0</v>
      </c>
      <c r="BD278" s="51">
        <f t="shared" si="26"/>
        <v>10171.427889390799</v>
      </c>
      <c r="BE278" s="51">
        <f t="shared" si="21"/>
        <v>10171.427889390799</v>
      </c>
    </row>
    <row r="279" spans="1:57" ht="30" customHeight="1" x14ac:dyDescent="0.25">
      <c r="A279" s="50" t="str">
        <f>IF(C279=C278,"",COUNTIF($A$7:A278,"&gt;0")+1)</f>
        <v/>
      </c>
      <c r="B279" s="3" t="s">
        <v>194</v>
      </c>
      <c r="C279" s="7" t="s">
        <v>139</v>
      </c>
      <c r="D279" s="3" t="s">
        <v>140</v>
      </c>
      <c r="E279" s="46" t="str">
        <f t="shared" si="24"/>
        <v/>
      </c>
      <c r="F279" s="47" t="str">
        <f t="shared" si="25"/>
        <v/>
      </c>
      <c r="G279" s="47" t="s">
        <v>368</v>
      </c>
      <c r="H279" s="41" t="s">
        <v>6</v>
      </c>
      <c r="I279" s="20" t="s">
        <v>219</v>
      </c>
      <c r="J279" s="21">
        <v>2.2000000000000002</v>
      </c>
      <c r="K279" s="22" t="s">
        <v>4</v>
      </c>
      <c r="L279" s="21">
        <v>40.06</v>
      </c>
      <c r="M279" s="22" t="s">
        <v>179</v>
      </c>
      <c r="N279" s="21">
        <v>77.599999999999994</v>
      </c>
      <c r="O279" s="22" t="s">
        <v>175</v>
      </c>
      <c r="P279" s="23">
        <v>0</v>
      </c>
      <c r="Q279" s="24" t="s">
        <v>176</v>
      </c>
      <c r="R279" s="23">
        <v>100</v>
      </c>
      <c r="S279" s="22" t="s">
        <v>177</v>
      </c>
      <c r="T279" s="23">
        <v>100</v>
      </c>
      <c r="U279" s="22" t="s">
        <v>177</v>
      </c>
      <c r="V279" s="23">
        <v>0</v>
      </c>
      <c r="W279" s="22" t="s">
        <v>177</v>
      </c>
      <c r="X279" s="23">
        <v>0</v>
      </c>
      <c r="Y279" s="22" t="s">
        <v>177</v>
      </c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1">
        <v>6.8390432000000008</v>
      </c>
      <c r="AZ279" s="21">
        <v>0</v>
      </c>
      <c r="BA279" s="21">
        <v>0</v>
      </c>
      <c r="BB279" s="21">
        <v>8.8132000000000016E-2</v>
      </c>
      <c r="BC279" s="21">
        <v>0</v>
      </c>
      <c r="BD279" s="51" t="str">
        <f t="shared" si="26"/>
        <v/>
      </c>
      <c r="BE279" s="51">
        <f t="shared" ref="BE279:BE309" si="27">SUMIF(D:D,D279,AY:AY)</f>
        <v>10171.427889390799</v>
      </c>
    </row>
    <row r="280" spans="1:57" ht="30" customHeight="1" x14ac:dyDescent="0.25">
      <c r="A280" s="50" t="str">
        <f>IF(C280=C279,"",COUNTIF($A$7:A279,"&gt;0")+1)</f>
        <v/>
      </c>
      <c r="B280" s="3" t="s">
        <v>194</v>
      </c>
      <c r="C280" s="7" t="s">
        <v>139</v>
      </c>
      <c r="D280" s="3" t="s">
        <v>140</v>
      </c>
      <c r="E280" s="46" t="str">
        <f t="shared" si="24"/>
        <v/>
      </c>
      <c r="F280" s="47" t="str">
        <f t="shared" si="25"/>
        <v/>
      </c>
      <c r="G280" s="47" t="s">
        <v>368</v>
      </c>
      <c r="H280" s="41" t="s">
        <v>6</v>
      </c>
      <c r="I280" s="20" t="s">
        <v>218</v>
      </c>
      <c r="J280" s="21">
        <v>53124.982000000004</v>
      </c>
      <c r="K280" s="22" t="s">
        <v>4</v>
      </c>
      <c r="L280" s="21">
        <v>15.6</v>
      </c>
      <c r="M280" s="22" t="s">
        <v>179</v>
      </c>
      <c r="N280" s="21">
        <v>109.9</v>
      </c>
      <c r="O280" s="22" t="s">
        <v>175</v>
      </c>
      <c r="P280" s="23">
        <v>0</v>
      </c>
      <c r="Q280" s="22" t="s">
        <v>176</v>
      </c>
      <c r="R280" s="23">
        <v>100</v>
      </c>
      <c r="S280" s="22" t="s">
        <v>177</v>
      </c>
      <c r="T280" s="23">
        <v>100</v>
      </c>
      <c r="U280" s="22" t="s">
        <v>177</v>
      </c>
      <c r="V280" s="23">
        <v>100</v>
      </c>
      <c r="W280" s="22" t="s">
        <v>177</v>
      </c>
      <c r="X280" s="23">
        <v>0</v>
      </c>
      <c r="Y280" s="22" t="s">
        <v>177</v>
      </c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1">
        <v>0</v>
      </c>
      <c r="AZ280" s="21">
        <v>91079.594140080007</v>
      </c>
      <c r="BA280" s="21">
        <v>0</v>
      </c>
      <c r="BB280" s="21">
        <v>0</v>
      </c>
      <c r="BC280" s="21">
        <v>828.74971920000007</v>
      </c>
      <c r="BD280" s="51" t="str">
        <f t="shared" si="26"/>
        <v/>
      </c>
      <c r="BE280" s="51">
        <f t="shared" si="27"/>
        <v>10171.427889390799</v>
      </c>
    </row>
    <row r="281" spans="1:57" ht="30" customHeight="1" x14ac:dyDescent="0.25">
      <c r="A281" s="50" t="str">
        <f>IF(C281=C280,"",COUNTIF($A$7:A280,"&gt;0")+1)</f>
        <v/>
      </c>
      <c r="B281" s="3" t="s">
        <v>194</v>
      </c>
      <c r="C281" s="7" t="s">
        <v>139</v>
      </c>
      <c r="D281" s="3" t="s">
        <v>140</v>
      </c>
      <c r="E281" s="46" t="str">
        <f t="shared" si="24"/>
        <v/>
      </c>
      <c r="F281" s="47" t="str">
        <f t="shared" si="25"/>
        <v/>
      </c>
      <c r="G281" s="47" t="s">
        <v>368</v>
      </c>
      <c r="H281" s="41" t="s">
        <v>6</v>
      </c>
      <c r="I281" s="20" t="s">
        <v>264</v>
      </c>
      <c r="J281" s="21">
        <v>0</v>
      </c>
      <c r="K281" s="22" t="s">
        <v>4</v>
      </c>
      <c r="L281" s="21">
        <v>15.6</v>
      </c>
      <c r="M281" s="22" t="s">
        <v>179</v>
      </c>
      <c r="N281" s="21">
        <v>109.9</v>
      </c>
      <c r="O281" s="22" t="s">
        <v>175</v>
      </c>
      <c r="P281" s="23">
        <v>0</v>
      </c>
      <c r="Q281" s="22" t="s">
        <v>176</v>
      </c>
      <c r="R281" s="23">
        <v>100</v>
      </c>
      <c r="S281" s="22" t="s">
        <v>177</v>
      </c>
      <c r="T281" s="23">
        <v>100</v>
      </c>
      <c r="U281" s="22" t="s">
        <v>177</v>
      </c>
      <c r="V281" s="23">
        <v>100</v>
      </c>
      <c r="W281" s="22" t="s">
        <v>177</v>
      </c>
      <c r="X281" s="23">
        <v>0</v>
      </c>
      <c r="Y281" s="22" t="s">
        <v>177</v>
      </c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1">
        <v>0</v>
      </c>
      <c r="AZ281" s="21">
        <v>0</v>
      </c>
      <c r="BA281" s="21">
        <v>0</v>
      </c>
      <c r="BB281" s="21">
        <v>0</v>
      </c>
      <c r="BC281" s="21">
        <v>0</v>
      </c>
      <c r="BD281" s="51" t="str">
        <f t="shared" si="26"/>
        <v/>
      </c>
      <c r="BE281" s="51">
        <f t="shared" si="27"/>
        <v>10171.427889390799</v>
      </c>
    </row>
    <row r="282" spans="1:57" ht="30" customHeight="1" x14ac:dyDescent="0.25">
      <c r="A282" s="50" t="str">
        <f>IF(C282=C281,"",COUNTIF($A$7:A281,"&gt;0")+1)</f>
        <v/>
      </c>
      <c r="B282" s="3" t="s">
        <v>194</v>
      </c>
      <c r="C282" s="7" t="s">
        <v>139</v>
      </c>
      <c r="D282" s="3" t="s">
        <v>140</v>
      </c>
      <c r="E282" s="46" t="str">
        <f t="shared" si="24"/>
        <v/>
      </c>
      <c r="F282" s="47" t="str">
        <f t="shared" si="25"/>
        <v/>
      </c>
      <c r="G282" s="47" t="s">
        <v>368</v>
      </c>
      <c r="H282" s="41" t="s">
        <v>6</v>
      </c>
      <c r="I282" s="20" t="s">
        <v>265</v>
      </c>
      <c r="J282" s="21">
        <v>66.311999999999998</v>
      </c>
      <c r="K282" s="22" t="s">
        <v>4</v>
      </c>
      <c r="L282" s="21">
        <v>15.6</v>
      </c>
      <c r="M282" s="22" t="s">
        <v>179</v>
      </c>
      <c r="N282" s="21">
        <v>109.9</v>
      </c>
      <c r="O282" s="22" t="s">
        <v>175</v>
      </c>
      <c r="P282" s="23">
        <v>0</v>
      </c>
      <c r="Q282" s="24" t="s">
        <v>176</v>
      </c>
      <c r="R282" s="23">
        <v>100</v>
      </c>
      <c r="S282" s="22" t="s">
        <v>177</v>
      </c>
      <c r="T282" s="23">
        <v>100</v>
      </c>
      <c r="U282" s="22" t="s">
        <v>177</v>
      </c>
      <c r="V282" s="23">
        <v>100</v>
      </c>
      <c r="W282" s="22" t="s">
        <v>177</v>
      </c>
      <c r="X282" s="23">
        <v>0</v>
      </c>
      <c r="Y282" s="22" t="s">
        <v>177</v>
      </c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1">
        <v>0</v>
      </c>
      <c r="AZ282" s="21">
        <v>113.68794527999999</v>
      </c>
      <c r="BA282" s="21">
        <v>0</v>
      </c>
      <c r="BB282" s="21">
        <v>0</v>
      </c>
      <c r="BC282" s="21">
        <v>1.0344672000000001</v>
      </c>
      <c r="BD282" s="51" t="str">
        <f t="shared" si="26"/>
        <v/>
      </c>
      <c r="BE282" s="51">
        <f t="shared" si="27"/>
        <v>10171.427889390799</v>
      </c>
    </row>
    <row r="283" spans="1:57" ht="30" customHeight="1" x14ac:dyDescent="0.25">
      <c r="A283" s="50" t="str">
        <f>IF(C283=C282,"",COUNTIF($A$7:A282,"&gt;0")+1)</f>
        <v/>
      </c>
      <c r="B283" s="3" t="s">
        <v>194</v>
      </c>
      <c r="C283" s="7" t="s">
        <v>139</v>
      </c>
      <c r="D283" s="3" t="s">
        <v>140</v>
      </c>
      <c r="E283" s="46" t="str">
        <f t="shared" si="24"/>
        <v/>
      </c>
      <c r="F283" s="47" t="str">
        <f t="shared" si="25"/>
        <v/>
      </c>
      <c r="G283" s="47" t="s">
        <v>368</v>
      </c>
      <c r="H283" s="41" t="s">
        <v>6</v>
      </c>
      <c r="I283" s="20" t="s">
        <v>266</v>
      </c>
      <c r="J283" s="21">
        <v>0</v>
      </c>
      <c r="K283" s="22" t="s">
        <v>4</v>
      </c>
      <c r="L283" s="21">
        <v>11.72</v>
      </c>
      <c r="M283" s="22" t="s">
        <v>179</v>
      </c>
      <c r="N283" s="21">
        <v>104.34</v>
      </c>
      <c r="O283" s="22" t="s">
        <v>175</v>
      </c>
      <c r="P283" s="23">
        <v>0</v>
      </c>
      <c r="Q283" s="24" t="s">
        <v>176</v>
      </c>
      <c r="R283" s="23">
        <v>100</v>
      </c>
      <c r="S283" s="22" t="s">
        <v>177</v>
      </c>
      <c r="T283" s="23">
        <v>100</v>
      </c>
      <c r="U283" s="22" t="s">
        <v>177</v>
      </c>
      <c r="V283" s="23">
        <v>0</v>
      </c>
      <c r="W283" s="22" t="s">
        <v>177</v>
      </c>
      <c r="X283" s="23">
        <v>0</v>
      </c>
      <c r="Y283" s="22" t="s">
        <v>177</v>
      </c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1">
        <v>0</v>
      </c>
      <c r="AZ283" s="21">
        <v>0</v>
      </c>
      <c r="BA283" s="21">
        <v>0</v>
      </c>
      <c r="BB283" s="21">
        <v>0</v>
      </c>
      <c r="BC283" s="21">
        <v>0</v>
      </c>
      <c r="BD283" s="51" t="str">
        <f t="shared" si="26"/>
        <v/>
      </c>
      <c r="BE283" s="51">
        <f t="shared" si="27"/>
        <v>10171.427889390799</v>
      </c>
    </row>
    <row r="284" spans="1:57" ht="30" customHeight="1" x14ac:dyDescent="0.25">
      <c r="A284" s="50">
        <f>IF(C284=C283,"",COUNTIF($A$7:A283,"&gt;0")+1)</f>
        <v>82</v>
      </c>
      <c r="B284" s="3" t="s">
        <v>194</v>
      </c>
      <c r="C284" s="6" t="s">
        <v>141</v>
      </c>
      <c r="D284" s="1" t="s">
        <v>142</v>
      </c>
      <c r="E284" s="46" t="str">
        <f t="shared" si="24"/>
        <v>A</v>
      </c>
      <c r="F284" s="47" t="str">
        <f t="shared" si="25"/>
        <v>TAIP</v>
      </c>
      <c r="G284" s="47" t="s">
        <v>368</v>
      </c>
      <c r="H284" s="41" t="s">
        <v>6</v>
      </c>
      <c r="I284" s="20" t="s">
        <v>172</v>
      </c>
      <c r="J284" s="21">
        <v>275.55799999999999</v>
      </c>
      <c r="K284" s="22" t="s">
        <v>173</v>
      </c>
      <c r="L284" s="21">
        <v>33.49</v>
      </c>
      <c r="M284" s="22" t="s">
        <v>174</v>
      </c>
      <c r="N284" s="21">
        <v>55.23</v>
      </c>
      <c r="O284" s="22" t="s">
        <v>175</v>
      </c>
      <c r="P284" s="23">
        <v>0</v>
      </c>
      <c r="Q284" s="24" t="s">
        <v>176</v>
      </c>
      <c r="R284" s="23">
        <v>100</v>
      </c>
      <c r="S284" s="22" t="s">
        <v>177</v>
      </c>
      <c r="T284" s="23">
        <v>100</v>
      </c>
      <c r="U284" s="22" t="s">
        <v>177</v>
      </c>
      <c r="V284" s="23">
        <v>0</v>
      </c>
      <c r="W284" s="22" t="s">
        <v>177</v>
      </c>
      <c r="X284" s="23">
        <v>0</v>
      </c>
      <c r="Y284" s="22" t="s">
        <v>177</v>
      </c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1">
        <v>509.68659870659991</v>
      </c>
      <c r="AZ284" s="21">
        <v>0</v>
      </c>
      <c r="BA284" s="21">
        <v>0</v>
      </c>
      <c r="BB284" s="21">
        <v>9.2284374200000006</v>
      </c>
      <c r="BC284" s="21">
        <v>0</v>
      </c>
      <c r="BD284" s="51">
        <f t="shared" si="26"/>
        <v>509.68659870659991</v>
      </c>
      <c r="BE284" s="51">
        <f t="shared" si="27"/>
        <v>509.68659870659991</v>
      </c>
    </row>
    <row r="285" spans="1:57" ht="30" customHeight="1" x14ac:dyDescent="0.25">
      <c r="A285" s="50" t="str">
        <f>IF(C285=C284,"",COUNTIF($A$7:A284,"&gt;0")+1)</f>
        <v/>
      </c>
      <c r="B285" s="3" t="s">
        <v>194</v>
      </c>
      <c r="C285" s="6" t="s">
        <v>141</v>
      </c>
      <c r="D285" s="1" t="s">
        <v>142</v>
      </c>
      <c r="E285" s="46" t="str">
        <f t="shared" si="24"/>
        <v/>
      </c>
      <c r="F285" s="47" t="str">
        <f t="shared" si="25"/>
        <v/>
      </c>
      <c r="G285" s="47" t="s">
        <v>368</v>
      </c>
      <c r="H285" s="41" t="s">
        <v>6</v>
      </c>
      <c r="I285" s="20" t="s">
        <v>223</v>
      </c>
      <c r="J285" s="21">
        <v>0</v>
      </c>
      <c r="K285" s="22" t="s">
        <v>4</v>
      </c>
      <c r="L285" s="21">
        <v>38.1</v>
      </c>
      <c r="M285" s="22" t="s">
        <v>179</v>
      </c>
      <c r="N285" s="21">
        <v>73.3</v>
      </c>
      <c r="O285" s="22" t="s">
        <v>175</v>
      </c>
      <c r="P285" s="23">
        <v>0</v>
      </c>
      <c r="Q285" s="24" t="s">
        <v>176</v>
      </c>
      <c r="R285" s="23">
        <v>100</v>
      </c>
      <c r="S285" s="22" t="s">
        <v>177</v>
      </c>
      <c r="T285" s="23">
        <v>100</v>
      </c>
      <c r="U285" s="22" t="s">
        <v>177</v>
      </c>
      <c r="V285" s="23">
        <v>0</v>
      </c>
      <c r="W285" s="22" t="s">
        <v>177</v>
      </c>
      <c r="X285" s="23">
        <v>0</v>
      </c>
      <c r="Y285" s="22" t="s">
        <v>177</v>
      </c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1">
        <v>0</v>
      </c>
      <c r="AZ285" s="21">
        <v>0</v>
      </c>
      <c r="BA285" s="21">
        <v>0</v>
      </c>
      <c r="BB285" s="21">
        <v>0</v>
      </c>
      <c r="BC285" s="21">
        <v>0</v>
      </c>
      <c r="BD285" s="51" t="str">
        <f t="shared" si="26"/>
        <v/>
      </c>
      <c r="BE285" s="51">
        <f t="shared" si="27"/>
        <v>509.68659870659991</v>
      </c>
    </row>
    <row r="286" spans="1:57" ht="30" customHeight="1" x14ac:dyDescent="0.25">
      <c r="A286" s="50">
        <f>IF(C286=C285,"",COUNTIF($A$7:A285,"&gt;0")+1)</f>
        <v>83</v>
      </c>
      <c r="B286" s="3" t="s">
        <v>194</v>
      </c>
      <c r="C286" s="7" t="s">
        <v>143</v>
      </c>
      <c r="D286" s="3" t="s">
        <v>144</v>
      </c>
      <c r="E286" s="46" t="str">
        <f t="shared" si="24"/>
        <v>A</v>
      </c>
      <c r="F286" s="47" t="str">
        <f t="shared" si="25"/>
        <v>TAIP</v>
      </c>
      <c r="G286" s="47" t="s">
        <v>368</v>
      </c>
      <c r="H286" s="41" t="s">
        <v>6</v>
      </c>
      <c r="I286" s="20" t="s">
        <v>196</v>
      </c>
      <c r="J286" s="21">
        <v>56.38</v>
      </c>
      <c r="K286" s="22" t="s">
        <v>4</v>
      </c>
      <c r="L286" s="21">
        <v>40.06</v>
      </c>
      <c r="M286" s="22" t="s">
        <v>179</v>
      </c>
      <c r="N286" s="21">
        <v>77.599999999999994</v>
      </c>
      <c r="O286" s="22" t="s">
        <v>175</v>
      </c>
      <c r="P286" s="23">
        <v>0</v>
      </c>
      <c r="Q286" s="24" t="s">
        <v>176</v>
      </c>
      <c r="R286" s="23">
        <v>100</v>
      </c>
      <c r="S286" s="22" t="s">
        <v>177</v>
      </c>
      <c r="T286" s="23">
        <v>100</v>
      </c>
      <c r="U286" s="22" t="s">
        <v>177</v>
      </c>
      <c r="V286" s="23">
        <v>0</v>
      </c>
      <c r="W286" s="22" t="s">
        <v>177</v>
      </c>
      <c r="X286" s="23">
        <v>0</v>
      </c>
      <c r="Y286" s="22" t="s">
        <v>177</v>
      </c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1">
        <v>175.26602528000004</v>
      </c>
      <c r="AZ286" s="21">
        <v>0</v>
      </c>
      <c r="BA286" s="21">
        <v>0</v>
      </c>
      <c r="BB286" s="21">
        <v>2.2585828000000001</v>
      </c>
      <c r="BC286" s="21">
        <v>0</v>
      </c>
      <c r="BD286" s="51">
        <f t="shared" si="26"/>
        <v>175.26602528000004</v>
      </c>
      <c r="BE286" s="51">
        <f t="shared" si="27"/>
        <v>175.26602528000004</v>
      </c>
    </row>
    <row r="287" spans="1:57" ht="30" customHeight="1" x14ac:dyDescent="0.25">
      <c r="A287" s="50" t="str">
        <f>IF(C287=C286,"",COUNTIF($A$7:A286,"&gt;0")+1)</f>
        <v/>
      </c>
      <c r="B287" s="3" t="s">
        <v>194</v>
      </c>
      <c r="C287" s="7" t="s">
        <v>143</v>
      </c>
      <c r="D287" s="3" t="s">
        <v>144</v>
      </c>
      <c r="E287" s="46" t="str">
        <f t="shared" si="24"/>
        <v/>
      </c>
      <c r="F287" s="47" t="str">
        <f t="shared" si="25"/>
        <v/>
      </c>
      <c r="G287" s="47" t="s">
        <v>368</v>
      </c>
      <c r="H287" s="41" t="s">
        <v>6</v>
      </c>
      <c r="I287" s="20" t="s">
        <v>267</v>
      </c>
      <c r="J287" s="21">
        <v>0</v>
      </c>
      <c r="K287" s="22" t="s">
        <v>4</v>
      </c>
      <c r="L287" s="21">
        <v>15.6</v>
      </c>
      <c r="M287" s="22" t="s">
        <v>179</v>
      </c>
      <c r="N287" s="21">
        <v>109.9</v>
      </c>
      <c r="O287" s="22" t="s">
        <v>175</v>
      </c>
      <c r="P287" s="23">
        <v>0</v>
      </c>
      <c r="Q287" s="22" t="s">
        <v>176</v>
      </c>
      <c r="R287" s="23">
        <v>100</v>
      </c>
      <c r="S287" s="22" t="s">
        <v>177</v>
      </c>
      <c r="T287" s="23">
        <v>100</v>
      </c>
      <c r="U287" s="22" t="s">
        <v>177</v>
      </c>
      <c r="V287" s="23">
        <v>100</v>
      </c>
      <c r="W287" s="22" t="s">
        <v>177</v>
      </c>
      <c r="X287" s="23">
        <v>0</v>
      </c>
      <c r="Y287" s="22" t="s">
        <v>177</v>
      </c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1">
        <v>0</v>
      </c>
      <c r="AZ287" s="21">
        <v>0</v>
      </c>
      <c r="BA287" s="21">
        <v>0</v>
      </c>
      <c r="BB287" s="21">
        <v>0</v>
      </c>
      <c r="BC287" s="21">
        <v>0</v>
      </c>
      <c r="BD287" s="51" t="str">
        <f t="shared" si="26"/>
        <v/>
      </c>
      <c r="BE287" s="51">
        <f t="shared" si="27"/>
        <v>175.26602528000004</v>
      </c>
    </row>
    <row r="288" spans="1:57" ht="30" customHeight="1" x14ac:dyDescent="0.25">
      <c r="A288" s="50" t="str">
        <f>IF(C288=C287,"",COUNTIF($A$7:A287,"&gt;0")+1)</f>
        <v/>
      </c>
      <c r="B288" s="3" t="s">
        <v>194</v>
      </c>
      <c r="C288" s="7" t="s">
        <v>143</v>
      </c>
      <c r="D288" s="3" t="s">
        <v>144</v>
      </c>
      <c r="E288" s="46" t="str">
        <f t="shared" si="24"/>
        <v/>
      </c>
      <c r="F288" s="47" t="str">
        <f t="shared" si="25"/>
        <v/>
      </c>
      <c r="G288" s="47" t="s">
        <v>368</v>
      </c>
      <c r="H288" s="41" t="s">
        <v>6</v>
      </c>
      <c r="I288" s="20" t="s">
        <v>218</v>
      </c>
      <c r="J288" s="21">
        <v>48994.822</v>
      </c>
      <c r="K288" s="22" t="s">
        <v>4</v>
      </c>
      <c r="L288" s="21">
        <v>15.6</v>
      </c>
      <c r="M288" s="22" t="s">
        <v>179</v>
      </c>
      <c r="N288" s="21">
        <v>109.9</v>
      </c>
      <c r="O288" s="22" t="s">
        <v>175</v>
      </c>
      <c r="P288" s="23">
        <v>0</v>
      </c>
      <c r="Q288" s="22" t="s">
        <v>176</v>
      </c>
      <c r="R288" s="23">
        <v>100</v>
      </c>
      <c r="S288" s="22" t="s">
        <v>177</v>
      </c>
      <c r="T288" s="23">
        <v>100</v>
      </c>
      <c r="U288" s="22" t="s">
        <v>177</v>
      </c>
      <c r="V288" s="23">
        <v>100</v>
      </c>
      <c r="W288" s="22" t="s">
        <v>177</v>
      </c>
      <c r="X288" s="23">
        <v>0</v>
      </c>
      <c r="Y288" s="22" t="s">
        <v>177</v>
      </c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1">
        <v>0</v>
      </c>
      <c r="AZ288" s="21">
        <v>83998.682629679999</v>
      </c>
      <c r="BA288" s="21">
        <v>0</v>
      </c>
      <c r="BB288" s="21">
        <v>0</v>
      </c>
      <c r="BC288" s="21">
        <v>764.31922320000001</v>
      </c>
      <c r="BD288" s="51" t="str">
        <f t="shared" si="26"/>
        <v/>
      </c>
      <c r="BE288" s="51">
        <f t="shared" si="27"/>
        <v>175.26602528000004</v>
      </c>
    </row>
    <row r="289" spans="1:57" ht="30" customHeight="1" x14ac:dyDescent="0.25">
      <c r="A289" s="50" t="str">
        <f>IF(C289=C288,"",COUNTIF($A$7:A288,"&gt;0")+1)</f>
        <v/>
      </c>
      <c r="B289" s="3" t="s">
        <v>194</v>
      </c>
      <c r="C289" s="7" t="s">
        <v>143</v>
      </c>
      <c r="D289" s="3" t="s">
        <v>144</v>
      </c>
      <c r="E289" s="46" t="str">
        <f t="shared" si="24"/>
        <v/>
      </c>
      <c r="F289" s="47" t="str">
        <f t="shared" si="25"/>
        <v/>
      </c>
      <c r="G289" s="47" t="s">
        <v>368</v>
      </c>
      <c r="H289" s="41" t="s">
        <v>6</v>
      </c>
      <c r="I289" s="20" t="s">
        <v>225</v>
      </c>
      <c r="J289" s="21">
        <v>0</v>
      </c>
      <c r="K289" s="22" t="s">
        <v>4</v>
      </c>
      <c r="L289" s="21">
        <v>11.72</v>
      </c>
      <c r="M289" s="22" t="s">
        <v>179</v>
      </c>
      <c r="N289" s="21">
        <v>104.34</v>
      </c>
      <c r="O289" s="22" t="s">
        <v>175</v>
      </c>
      <c r="P289" s="23">
        <v>0</v>
      </c>
      <c r="Q289" s="24" t="s">
        <v>176</v>
      </c>
      <c r="R289" s="23">
        <v>100</v>
      </c>
      <c r="S289" s="22" t="s">
        <v>177</v>
      </c>
      <c r="T289" s="23">
        <v>100</v>
      </c>
      <c r="U289" s="22" t="s">
        <v>177</v>
      </c>
      <c r="V289" s="23">
        <v>0</v>
      </c>
      <c r="W289" s="22" t="s">
        <v>177</v>
      </c>
      <c r="X289" s="23">
        <v>0</v>
      </c>
      <c r="Y289" s="22" t="s">
        <v>177</v>
      </c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1">
        <v>0</v>
      </c>
      <c r="AZ289" s="21">
        <v>0</v>
      </c>
      <c r="BA289" s="21">
        <v>0</v>
      </c>
      <c r="BB289" s="21">
        <v>0</v>
      </c>
      <c r="BC289" s="21">
        <v>0</v>
      </c>
      <c r="BD289" s="51" t="str">
        <f t="shared" si="26"/>
        <v/>
      </c>
      <c r="BE289" s="51">
        <f t="shared" si="27"/>
        <v>175.26602528000004</v>
      </c>
    </row>
    <row r="290" spans="1:57" ht="30" customHeight="1" x14ac:dyDescent="0.25">
      <c r="A290" s="50">
        <f>IF(C290=C289,"",COUNTIF($A$7:A289,"&gt;0")+1)</f>
        <v>84</v>
      </c>
      <c r="B290" s="3" t="s">
        <v>194</v>
      </c>
      <c r="C290" s="7" t="s">
        <v>229</v>
      </c>
      <c r="D290" s="3" t="s">
        <v>145</v>
      </c>
      <c r="E290" s="46" t="str">
        <f t="shared" si="24"/>
        <v>A</v>
      </c>
      <c r="F290" s="47" t="str">
        <f t="shared" si="25"/>
        <v>TAIP</v>
      </c>
      <c r="G290" s="47" t="s">
        <v>368</v>
      </c>
      <c r="H290" s="41" t="s">
        <v>6</v>
      </c>
      <c r="I290" s="20" t="s">
        <v>172</v>
      </c>
      <c r="J290" s="21">
        <v>255.21600000000001</v>
      </c>
      <c r="K290" s="22" t="s">
        <v>173</v>
      </c>
      <c r="L290" s="21">
        <v>33.890700000000002</v>
      </c>
      <c r="M290" s="22" t="s">
        <v>174</v>
      </c>
      <c r="N290" s="21">
        <v>55.206299999999999</v>
      </c>
      <c r="O290" s="22" t="s">
        <v>175</v>
      </c>
      <c r="P290" s="23">
        <v>0</v>
      </c>
      <c r="Q290" s="31" t="s">
        <v>176</v>
      </c>
      <c r="R290" s="23">
        <v>100</v>
      </c>
      <c r="S290" s="22" t="s">
        <v>177</v>
      </c>
      <c r="T290" s="23">
        <v>100</v>
      </c>
      <c r="U290" s="22" t="s">
        <v>177</v>
      </c>
      <c r="V290" s="23">
        <v>0</v>
      </c>
      <c r="W290" s="22" t="s">
        <v>177</v>
      </c>
      <c r="X290" s="23">
        <v>0</v>
      </c>
      <c r="Y290" s="22" t="s">
        <v>177</v>
      </c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21">
        <v>477.50407032225456</v>
      </c>
      <c r="AZ290" s="21">
        <v>0</v>
      </c>
      <c r="BA290" s="21">
        <v>0</v>
      </c>
      <c r="BB290" s="21">
        <v>8.6494488912000023</v>
      </c>
      <c r="BC290" s="21">
        <v>0</v>
      </c>
      <c r="BD290" s="51">
        <f t="shared" si="26"/>
        <v>477.72068701095458</v>
      </c>
      <c r="BE290" s="51">
        <f t="shared" si="27"/>
        <v>477.72068701095458</v>
      </c>
    </row>
    <row r="291" spans="1:57" ht="30" customHeight="1" x14ac:dyDescent="0.25">
      <c r="A291" s="50" t="str">
        <f>IF(C291=C290,"",COUNTIF($A$7:A290,"&gt;0")+1)</f>
        <v/>
      </c>
      <c r="B291" s="3" t="s">
        <v>194</v>
      </c>
      <c r="C291" s="7" t="s">
        <v>229</v>
      </c>
      <c r="D291" s="3" t="s">
        <v>145</v>
      </c>
      <c r="E291" s="46" t="str">
        <f t="shared" si="24"/>
        <v/>
      </c>
      <c r="F291" s="47" t="str">
        <f t="shared" si="25"/>
        <v/>
      </c>
      <c r="G291" s="47" t="s">
        <v>368</v>
      </c>
      <c r="H291" s="41" t="s">
        <v>6</v>
      </c>
      <c r="I291" s="20" t="s">
        <v>217</v>
      </c>
      <c r="J291" s="21">
        <v>6.9000000000000006E-2</v>
      </c>
      <c r="K291" s="22" t="s">
        <v>4</v>
      </c>
      <c r="L291" s="21">
        <v>43.07</v>
      </c>
      <c r="M291" s="22" t="s">
        <v>179</v>
      </c>
      <c r="N291" s="21">
        <v>72.89</v>
      </c>
      <c r="O291" s="22" t="s">
        <v>175</v>
      </c>
      <c r="P291" s="23">
        <v>0</v>
      </c>
      <c r="Q291" s="31" t="s">
        <v>176</v>
      </c>
      <c r="R291" s="23">
        <v>100</v>
      </c>
      <c r="S291" s="22" t="s">
        <v>177</v>
      </c>
      <c r="T291" s="23">
        <v>100</v>
      </c>
      <c r="U291" s="22" t="s">
        <v>177</v>
      </c>
      <c r="V291" s="23">
        <v>0</v>
      </c>
      <c r="W291" s="22" t="s">
        <v>177</v>
      </c>
      <c r="X291" s="23">
        <v>0</v>
      </c>
      <c r="Y291" s="22" t="s">
        <v>177</v>
      </c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21">
        <v>0.2166166887</v>
      </c>
      <c r="AZ291" s="21">
        <v>0</v>
      </c>
      <c r="BA291" s="21">
        <v>0</v>
      </c>
      <c r="BB291" s="21">
        <v>2.9718300000000004E-3</v>
      </c>
      <c r="BC291" s="21">
        <v>0</v>
      </c>
      <c r="BD291" s="51" t="str">
        <f t="shared" si="26"/>
        <v/>
      </c>
      <c r="BE291" s="51">
        <f t="shared" si="27"/>
        <v>477.72068701095458</v>
      </c>
    </row>
    <row r="292" spans="1:57" ht="30" customHeight="1" x14ac:dyDescent="0.25">
      <c r="A292" s="50" t="str">
        <f>IF(C292=C291,"",COUNTIF($A$7:A291,"&gt;0")+1)</f>
        <v/>
      </c>
      <c r="B292" s="3" t="s">
        <v>194</v>
      </c>
      <c r="C292" s="7" t="s">
        <v>229</v>
      </c>
      <c r="D292" s="3" t="s">
        <v>145</v>
      </c>
      <c r="E292" s="46" t="str">
        <f t="shared" si="24"/>
        <v/>
      </c>
      <c r="F292" s="47" t="str">
        <f t="shared" si="25"/>
        <v/>
      </c>
      <c r="G292" s="47" t="s">
        <v>368</v>
      </c>
      <c r="H292" s="41" t="s">
        <v>6</v>
      </c>
      <c r="I292" s="20" t="s">
        <v>230</v>
      </c>
      <c r="J292" s="21">
        <v>1952.65</v>
      </c>
      <c r="K292" s="22" t="s">
        <v>4</v>
      </c>
      <c r="L292" s="21">
        <v>15.6</v>
      </c>
      <c r="M292" s="22" t="s">
        <v>179</v>
      </c>
      <c r="N292" s="21">
        <v>0</v>
      </c>
      <c r="O292" s="22" t="s">
        <v>175</v>
      </c>
      <c r="P292" s="23">
        <v>0</v>
      </c>
      <c r="Q292" s="22" t="s">
        <v>176</v>
      </c>
      <c r="R292" s="23">
        <v>100</v>
      </c>
      <c r="S292" s="22" t="s">
        <v>177</v>
      </c>
      <c r="T292" s="23">
        <v>100</v>
      </c>
      <c r="U292" s="22" t="s">
        <v>177</v>
      </c>
      <c r="V292" s="23">
        <v>100</v>
      </c>
      <c r="W292" s="22" t="s">
        <v>177</v>
      </c>
      <c r="X292" s="23">
        <v>0</v>
      </c>
      <c r="Y292" s="22" t="s">
        <v>177</v>
      </c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1">
        <v>0</v>
      </c>
      <c r="AZ292" s="21">
        <v>0</v>
      </c>
      <c r="BA292" s="21">
        <v>0</v>
      </c>
      <c r="BB292" s="21">
        <v>0</v>
      </c>
      <c r="BC292" s="21">
        <v>30.46134</v>
      </c>
      <c r="BD292" s="51" t="str">
        <f t="shared" si="26"/>
        <v/>
      </c>
      <c r="BE292" s="51">
        <f t="shared" si="27"/>
        <v>477.72068701095458</v>
      </c>
    </row>
    <row r="293" spans="1:57" ht="30" customHeight="1" x14ac:dyDescent="0.25">
      <c r="A293" s="50">
        <f>IF(C293=C292,"",COUNTIF($A$7:A292,"&gt;0")+1)</f>
        <v>85</v>
      </c>
      <c r="B293" s="3" t="s">
        <v>194</v>
      </c>
      <c r="C293" s="7" t="s">
        <v>146</v>
      </c>
      <c r="D293" s="3" t="s">
        <v>147</v>
      </c>
      <c r="E293" s="46" t="str">
        <f t="shared" si="24"/>
        <v>A</v>
      </c>
      <c r="F293" s="47" t="str">
        <f t="shared" si="25"/>
        <v>TAIP</v>
      </c>
      <c r="G293" s="47" t="s">
        <v>368</v>
      </c>
      <c r="H293" s="41" t="s">
        <v>6</v>
      </c>
      <c r="I293" s="20" t="s">
        <v>212</v>
      </c>
      <c r="J293" s="21">
        <v>0</v>
      </c>
      <c r="K293" s="22" t="s">
        <v>4</v>
      </c>
      <c r="L293" s="21">
        <v>40.06</v>
      </c>
      <c r="M293" s="22" t="s">
        <v>179</v>
      </c>
      <c r="N293" s="21">
        <v>77.599999999999994</v>
      </c>
      <c r="O293" s="22" t="s">
        <v>175</v>
      </c>
      <c r="P293" s="23">
        <v>0</v>
      </c>
      <c r="Q293" s="31" t="s">
        <v>176</v>
      </c>
      <c r="R293" s="23">
        <v>100</v>
      </c>
      <c r="S293" s="22" t="s">
        <v>177</v>
      </c>
      <c r="T293" s="23">
        <v>100</v>
      </c>
      <c r="U293" s="22" t="s">
        <v>177</v>
      </c>
      <c r="V293" s="23">
        <v>0</v>
      </c>
      <c r="W293" s="22" t="s">
        <v>177</v>
      </c>
      <c r="X293" s="23">
        <v>0</v>
      </c>
      <c r="Y293" s="22" t="s">
        <v>177</v>
      </c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21">
        <v>0</v>
      </c>
      <c r="AZ293" s="21">
        <v>0</v>
      </c>
      <c r="BA293" s="21">
        <v>0</v>
      </c>
      <c r="BB293" s="21">
        <v>0</v>
      </c>
      <c r="BC293" s="21">
        <v>0</v>
      </c>
      <c r="BD293" s="51">
        <f t="shared" si="26"/>
        <v>0</v>
      </c>
      <c r="BE293" s="51">
        <f t="shared" si="27"/>
        <v>0</v>
      </c>
    </row>
    <row r="294" spans="1:57" ht="30" customHeight="1" x14ac:dyDescent="0.25">
      <c r="A294" s="50" t="str">
        <f>IF(C294=C293,"",COUNTIF($A$7:A293,"&gt;0")+1)</f>
        <v/>
      </c>
      <c r="B294" s="3" t="s">
        <v>194</v>
      </c>
      <c r="C294" s="7" t="s">
        <v>146</v>
      </c>
      <c r="D294" s="3" t="s">
        <v>147</v>
      </c>
      <c r="E294" s="46" t="str">
        <f t="shared" si="24"/>
        <v/>
      </c>
      <c r="F294" s="47" t="str">
        <f t="shared" si="25"/>
        <v/>
      </c>
      <c r="G294" s="47" t="s">
        <v>368</v>
      </c>
      <c r="H294" s="41" t="s">
        <v>6</v>
      </c>
      <c r="I294" s="20" t="s">
        <v>328</v>
      </c>
      <c r="J294" s="21">
        <v>10614.32</v>
      </c>
      <c r="K294" s="22" t="s">
        <v>4</v>
      </c>
      <c r="L294" s="21">
        <v>9.6379999999999999</v>
      </c>
      <c r="M294" s="22" t="s">
        <v>179</v>
      </c>
      <c r="N294" s="21">
        <v>0</v>
      </c>
      <c r="O294" s="22" t="s">
        <v>175</v>
      </c>
      <c r="P294" s="23">
        <v>0</v>
      </c>
      <c r="Q294" s="31" t="s">
        <v>176</v>
      </c>
      <c r="R294" s="23">
        <v>100</v>
      </c>
      <c r="S294" s="22" t="s">
        <v>177</v>
      </c>
      <c r="T294" s="23">
        <v>100</v>
      </c>
      <c r="U294" s="22" t="s">
        <v>177</v>
      </c>
      <c r="V294" s="23">
        <v>100</v>
      </c>
      <c r="W294" s="22" t="s">
        <v>177</v>
      </c>
      <c r="X294" s="23">
        <v>0</v>
      </c>
      <c r="Y294" s="22" t="s">
        <v>177</v>
      </c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21">
        <v>0</v>
      </c>
      <c r="AZ294" s="21">
        <v>0</v>
      </c>
      <c r="BA294" s="21">
        <v>0</v>
      </c>
      <c r="BB294" s="21">
        <v>0</v>
      </c>
      <c r="BC294" s="21">
        <v>102.30081616</v>
      </c>
      <c r="BD294" s="51" t="str">
        <f t="shared" si="26"/>
        <v/>
      </c>
      <c r="BE294" s="51">
        <f t="shared" si="27"/>
        <v>0</v>
      </c>
    </row>
    <row r="295" spans="1:57" ht="30" customHeight="1" x14ac:dyDescent="0.25">
      <c r="A295" s="50" t="str">
        <f>IF(C295=C294,"",COUNTIF($A$7:A294,"&gt;0")+1)</f>
        <v/>
      </c>
      <c r="B295" s="3" t="s">
        <v>194</v>
      </c>
      <c r="C295" s="7" t="s">
        <v>146</v>
      </c>
      <c r="D295" s="3" t="s">
        <v>147</v>
      </c>
      <c r="E295" s="46" t="str">
        <f t="shared" si="24"/>
        <v/>
      </c>
      <c r="F295" s="47" t="str">
        <f t="shared" si="25"/>
        <v/>
      </c>
      <c r="G295" s="47" t="s">
        <v>368</v>
      </c>
      <c r="H295" s="41" t="s">
        <v>6</v>
      </c>
      <c r="I295" s="20" t="s">
        <v>329</v>
      </c>
      <c r="J295" s="21">
        <v>0</v>
      </c>
      <c r="K295" s="22" t="s">
        <v>4</v>
      </c>
      <c r="L295" s="21">
        <v>11.72</v>
      </c>
      <c r="M295" s="22" t="s">
        <v>179</v>
      </c>
      <c r="N295" s="21">
        <v>104.34</v>
      </c>
      <c r="O295" s="22" t="s">
        <v>175</v>
      </c>
      <c r="P295" s="23">
        <v>0</v>
      </c>
      <c r="Q295" s="24" t="s">
        <v>176</v>
      </c>
      <c r="R295" s="23">
        <v>100</v>
      </c>
      <c r="S295" s="22" t="s">
        <v>177</v>
      </c>
      <c r="T295" s="23">
        <v>100</v>
      </c>
      <c r="U295" s="22" t="s">
        <v>177</v>
      </c>
      <c r="V295" s="23">
        <v>0</v>
      </c>
      <c r="W295" s="22" t="s">
        <v>177</v>
      </c>
      <c r="X295" s="23">
        <v>0</v>
      </c>
      <c r="Y295" s="22" t="s">
        <v>177</v>
      </c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1">
        <v>0</v>
      </c>
      <c r="AZ295" s="21">
        <v>0</v>
      </c>
      <c r="BA295" s="21">
        <v>0</v>
      </c>
      <c r="BB295" s="21">
        <v>0</v>
      </c>
      <c r="BC295" s="21">
        <v>0</v>
      </c>
      <c r="BD295" s="51" t="str">
        <f t="shared" si="26"/>
        <v/>
      </c>
      <c r="BE295" s="51">
        <f t="shared" si="27"/>
        <v>0</v>
      </c>
    </row>
    <row r="296" spans="1:57" ht="30" customHeight="1" x14ac:dyDescent="0.25">
      <c r="A296" s="50">
        <f>IF(C296=C295,"",COUNTIF($A$7:A295,"&gt;0")+1)</f>
        <v>86</v>
      </c>
      <c r="B296" s="3" t="s">
        <v>194</v>
      </c>
      <c r="C296" s="7" t="s">
        <v>157</v>
      </c>
      <c r="D296" s="3" t="s">
        <v>148</v>
      </c>
      <c r="E296" s="46" t="str">
        <f t="shared" si="24"/>
        <v>A</v>
      </c>
      <c r="F296" s="47" t="str">
        <f t="shared" si="25"/>
        <v/>
      </c>
      <c r="G296" s="47" t="s">
        <v>368</v>
      </c>
      <c r="H296" s="41" t="s">
        <v>6</v>
      </c>
      <c r="I296" s="20" t="s">
        <v>172</v>
      </c>
      <c r="J296" s="21">
        <v>25492.473000000002</v>
      </c>
      <c r="K296" s="22" t="s">
        <v>173</v>
      </c>
      <c r="L296" s="21">
        <v>34.17</v>
      </c>
      <c r="M296" s="22" t="s">
        <v>174</v>
      </c>
      <c r="N296" s="21">
        <v>55.38</v>
      </c>
      <c r="O296" s="22" t="s">
        <v>175</v>
      </c>
      <c r="P296" s="23">
        <v>0</v>
      </c>
      <c r="Q296" s="24" t="s">
        <v>176</v>
      </c>
      <c r="R296" s="23">
        <v>100</v>
      </c>
      <c r="S296" s="22" t="s">
        <v>177</v>
      </c>
      <c r="T296" s="23">
        <v>100</v>
      </c>
      <c r="U296" s="22" t="s">
        <v>177</v>
      </c>
      <c r="V296" s="23">
        <v>0</v>
      </c>
      <c r="W296" s="22" t="s">
        <v>177</v>
      </c>
      <c r="X296" s="23">
        <v>0</v>
      </c>
      <c r="Y296" s="22" t="s">
        <v>177</v>
      </c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1">
        <v>48240.288697465803</v>
      </c>
      <c r="AZ296" s="21">
        <v>0</v>
      </c>
      <c r="BA296" s="21">
        <v>0</v>
      </c>
      <c r="BB296" s="21">
        <v>871.07780241000012</v>
      </c>
      <c r="BC296" s="21">
        <v>0</v>
      </c>
      <c r="BD296" s="51">
        <f t="shared" si="26"/>
        <v>48240.288697465803</v>
      </c>
      <c r="BE296" s="51">
        <f t="shared" si="27"/>
        <v>48240.288697465803</v>
      </c>
    </row>
    <row r="297" spans="1:57" ht="30" customHeight="1" x14ac:dyDescent="0.25">
      <c r="A297" s="50">
        <f>IF(C297=C296,"",COUNTIF($A$7:A296,"&gt;0")+1)</f>
        <v>87</v>
      </c>
      <c r="B297" s="3" t="s">
        <v>194</v>
      </c>
      <c r="C297" s="7" t="s">
        <v>353</v>
      </c>
      <c r="D297" s="3" t="s">
        <v>149</v>
      </c>
      <c r="E297" s="46" t="str">
        <f t="shared" si="24"/>
        <v>A</v>
      </c>
      <c r="F297" s="47" t="str">
        <f t="shared" si="25"/>
        <v>TAIP</v>
      </c>
      <c r="G297" s="47" t="s">
        <v>369</v>
      </c>
      <c r="H297" s="41" t="s">
        <v>6</v>
      </c>
      <c r="I297" s="20" t="s">
        <v>181</v>
      </c>
      <c r="J297" s="21">
        <v>9531.7559999999994</v>
      </c>
      <c r="K297" s="22" t="s">
        <v>173</v>
      </c>
      <c r="L297" s="21">
        <v>33.49</v>
      </c>
      <c r="M297" s="22" t="s">
        <v>174</v>
      </c>
      <c r="N297" s="21">
        <v>55.23</v>
      </c>
      <c r="O297" s="22" t="s">
        <v>175</v>
      </c>
      <c r="P297" s="23">
        <v>0</v>
      </c>
      <c r="Q297" s="24" t="s">
        <v>176</v>
      </c>
      <c r="R297" s="23">
        <v>100</v>
      </c>
      <c r="S297" s="22" t="s">
        <v>177</v>
      </c>
      <c r="T297" s="23">
        <v>100</v>
      </c>
      <c r="U297" s="22" t="s">
        <v>177</v>
      </c>
      <c r="V297" s="23">
        <v>0</v>
      </c>
      <c r="W297" s="22" t="s">
        <v>177</v>
      </c>
      <c r="X297" s="23">
        <v>0</v>
      </c>
      <c r="Y297" s="22" t="s">
        <v>177</v>
      </c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1">
        <v>17630.438221141198</v>
      </c>
      <c r="AZ297" s="21">
        <v>0</v>
      </c>
      <c r="BA297" s="21">
        <v>0</v>
      </c>
      <c r="BB297" s="21">
        <v>319.21850843999999</v>
      </c>
      <c r="BC297" s="21">
        <v>0</v>
      </c>
      <c r="BD297" s="51">
        <f t="shared" si="26"/>
        <v>21259.0754051232</v>
      </c>
      <c r="BE297" s="51">
        <f t="shared" si="27"/>
        <v>21259.0754051232</v>
      </c>
    </row>
    <row r="298" spans="1:57" ht="30" customHeight="1" x14ac:dyDescent="0.25">
      <c r="A298" s="50" t="str">
        <f>IF(C298=C297,"",COUNTIF($A$7:A297,"&gt;0")+1)</f>
        <v/>
      </c>
      <c r="B298" s="3" t="s">
        <v>194</v>
      </c>
      <c r="C298" s="7" t="s">
        <v>353</v>
      </c>
      <c r="D298" s="3" t="s">
        <v>149</v>
      </c>
      <c r="E298" s="46" t="str">
        <f t="shared" si="24"/>
        <v/>
      </c>
      <c r="F298" s="47" t="str">
        <f t="shared" si="25"/>
        <v/>
      </c>
      <c r="G298" s="47" t="s">
        <v>375</v>
      </c>
      <c r="H298" s="41" t="s">
        <v>254</v>
      </c>
      <c r="I298" s="20" t="s">
        <v>356</v>
      </c>
      <c r="J298" s="21">
        <v>4230.1499999999996</v>
      </c>
      <c r="K298" s="22" t="s">
        <v>4</v>
      </c>
      <c r="L298" s="21">
        <v>0</v>
      </c>
      <c r="M298" s="22" t="s">
        <v>176</v>
      </c>
      <c r="N298" s="21">
        <v>0.41499999999999998</v>
      </c>
      <c r="O298" s="22" t="s">
        <v>184</v>
      </c>
      <c r="P298" s="23">
        <v>0</v>
      </c>
      <c r="Q298" s="24" t="s">
        <v>176</v>
      </c>
      <c r="R298" s="23">
        <v>100</v>
      </c>
      <c r="S298" s="22" t="s">
        <v>177</v>
      </c>
      <c r="T298" s="23">
        <v>99.2</v>
      </c>
      <c r="U298" s="22" t="s">
        <v>177</v>
      </c>
      <c r="V298" s="23">
        <v>0</v>
      </c>
      <c r="W298" s="22" t="s">
        <v>177</v>
      </c>
      <c r="X298" s="23">
        <v>0</v>
      </c>
      <c r="Y298" s="22" t="s">
        <v>177</v>
      </c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1">
        <v>1741.4681519999997</v>
      </c>
      <c r="AZ298" s="21">
        <v>0</v>
      </c>
      <c r="BA298" s="21">
        <v>0</v>
      </c>
      <c r="BB298" s="21">
        <v>0</v>
      </c>
      <c r="BC298" s="21">
        <v>0</v>
      </c>
      <c r="BD298" s="51" t="str">
        <f t="shared" si="26"/>
        <v/>
      </c>
      <c r="BE298" s="51">
        <f t="shared" si="27"/>
        <v>21259.0754051232</v>
      </c>
    </row>
    <row r="299" spans="1:57" ht="30" customHeight="1" x14ac:dyDescent="0.25">
      <c r="A299" s="50" t="str">
        <f>IF(C299=C298,"",COUNTIF($A$7:A298,"&gt;0")+1)</f>
        <v/>
      </c>
      <c r="B299" s="3" t="s">
        <v>194</v>
      </c>
      <c r="C299" s="7" t="s">
        <v>353</v>
      </c>
      <c r="D299" s="3" t="s">
        <v>149</v>
      </c>
      <c r="E299" s="46" t="str">
        <f t="shared" si="24"/>
        <v/>
      </c>
      <c r="F299" s="47" t="str">
        <f t="shared" si="25"/>
        <v/>
      </c>
      <c r="G299" s="47" t="s">
        <v>375</v>
      </c>
      <c r="H299" s="41" t="s">
        <v>254</v>
      </c>
      <c r="I299" s="20" t="s">
        <v>357</v>
      </c>
      <c r="J299" s="21">
        <v>3324.37</v>
      </c>
      <c r="K299" s="22" t="s">
        <v>4</v>
      </c>
      <c r="L299" s="21">
        <v>0</v>
      </c>
      <c r="M299" s="22" t="s">
        <v>176</v>
      </c>
      <c r="N299" s="21">
        <v>0.44</v>
      </c>
      <c r="O299" s="22" t="s">
        <v>184</v>
      </c>
      <c r="P299" s="23">
        <v>0</v>
      </c>
      <c r="Q299" s="24" t="s">
        <v>176</v>
      </c>
      <c r="R299" s="23">
        <v>100</v>
      </c>
      <c r="S299" s="22" t="s">
        <v>177</v>
      </c>
      <c r="T299" s="23">
        <v>97.289999999999992</v>
      </c>
      <c r="U299" s="22" t="s">
        <v>177</v>
      </c>
      <c r="V299" s="23">
        <v>0</v>
      </c>
      <c r="W299" s="22" t="s">
        <v>177</v>
      </c>
      <c r="X299" s="23">
        <v>0</v>
      </c>
      <c r="Y299" s="22" t="s">
        <v>177</v>
      </c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1">
        <v>1423.0830121199999</v>
      </c>
      <c r="AZ299" s="21">
        <v>0</v>
      </c>
      <c r="BA299" s="21">
        <v>0</v>
      </c>
      <c r="BB299" s="21">
        <v>0</v>
      </c>
      <c r="BC299" s="21">
        <v>0</v>
      </c>
      <c r="BD299" s="51" t="str">
        <f t="shared" si="26"/>
        <v/>
      </c>
      <c r="BE299" s="51">
        <f t="shared" si="27"/>
        <v>21259.0754051232</v>
      </c>
    </row>
    <row r="300" spans="1:57" ht="30" customHeight="1" x14ac:dyDescent="0.25">
      <c r="A300" s="50" t="str">
        <f>IF(C300=C299,"",COUNTIF($A$7:A299,"&gt;0")+1)</f>
        <v/>
      </c>
      <c r="B300" s="3" t="s">
        <v>194</v>
      </c>
      <c r="C300" s="7" t="s">
        <v>353</v>
      </c>
      <c r="D300" s="3" t="s">
        <v>149</v>
      </c>
      <c r="E300" s="46" t="str">
        <f t="shared" si="24"/>
        <v/>
      </c>
      <c r="F300" s="47" t="str">
        <f t="shared" si="25"/>
        <v/>
      </c>
      <c r="G300" s="47" t="s">
        <v>375</v>
      </c>
      <c r="H300" s="41" t="s">
        <v>254</v>
      </c>
      <c r="I300" s="20" t="s">
        <v>358</v>
      </c>
      <c r="J300" s="21">
        <v>3324.37</v>
      </c>
      <c r="K300" s="22" t="s">
        <v>4</v>
      </c>
      <c r="L300" s="21">
        <v>0</v>
      </c>
      <c r="M300" s="22" t="s">
        <v>176</v>
      </c>
      <c r="N300" s="21">
        <v>0.52200000000000002</v>
      </c>
      <c r="O300" s="22" t="s">
        <v>184</v>
      </c>
      <c r="P300" s="23">
        <v>0</v>
      </c>
      <c r="Q300" s="24" t="s">
        <v>176</v>
      </c>
      <c r="R300" s="23">
        <v>100</v>
      </c>
      <c r="S300" s="22" t="s">
        <v>177</v>
      </c>
      <c r="T300" s="23">
        <v>1.28</v>
      </c>
      <c r="U300" s="22" t="s">
        <v>177</v>
      </c>
      <c r="V300" s="23">
        <v>0</v>
      </c>
      <c r="W300" s="22" t="s">
        <v>177</v>
      </c>
      <c r="X300" s="23">
        <v>0</v>
      </c>
      <c r="Y300" s="22" t="s">
        <v>177</v>
      </c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1">
        <v>22.212110592000002</v>
      </c>
      <c r="AZ300" s="21">
        <v>0</v>
      </c>
      <c r="BA300" s="21">
        <v>0</v>
      </c>
      <c r="BB300" s="21">
        <v>0</v>
      </c>
      <c r="BC300" s="21">
        <v>0</v>
      </c>
      <c r="BD300" s="51" t="str">
        <f t="shared" si="26"/>
        <v/>
      </c>
      <c r="BE300" s="51">
        <f t="shared" si="27"/>
        <v>21259.0754051232</v>
      </c>
    </row>
    <row r="301" spans="1:57" ht="30" customHeight="1" x14ac:dyDescent="0.25">
      <c r="A301" s="50" t="str">
        <f>IF(C301=C300,"",COUNTIF($A$7:A300,"&gt;0")+1)</f>
        <v/>
      </c>
      <c r="B301" s="3" t="s">
        <v>194</v>
      </c>
      <c r="C301" s="7" t="s">
        <v>353</v>
      </c>
      <c r="D301" s="3" t="s">
        <v>149</v>
      </c>
      <c r="E301" s="46" t="str">
        <f t="shared" si="24"/>
        <v/>
      </c>
      <c r="F301" s="47" t="str">
        <f t="shared" si="25"/>
        <v/>
      </c>
      <c r="G301" s="47" t="s">
        <v>375</v>
      </c>
      <c r="H301" s="41" t="s">
        <v>254</v>
      </c>
      <c r="I301" s="20" t="s">
        <v>359</v>
      </c>
      <c r="J301" s="21">
        <v>931.05</v>
      </c>
      <c r="K301" s="22" t="s">
        <v>4</v>
      </c>
      <c r="L301" s="21">
        <v>0</v>
      </c>
      <c r="M301" s="22" t="s">
        <v>176</v>
      </c>
      <c r="N301" s="21">
        <v>0.44</v>
      </c>
      <c r="O301" s="22" t="s">
        <v>184</v>
      </c>
      <c r="P301" s="23">
        <v>0</v>
      </c>
      <c r="Q301" s="24" t="s">
        <v>176</v>
      </c>
      <c r="R301" s="23">
        <v>100</v>
      </c>
      <c r="S301" s="22" t="s">
        <v>177</v>
      </c>
      <c r="T301" s="23">
        <v>55.58</v>
      </c>
      <c r="U301" s="22" t="s">
        <v>177</v>
      </c>
      <c r="V301" s="23">
        <v>0</v>
      </c>
      <c r="W301" s="22" t="s">
        <v>177</v>
      </c>
      <c r="X301" s="23">
        <v>0</v>
      </c>
      <c r="Y301" s="22" t="s">
        <v>177</v>
      </c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1">
        <v>227.69013959999998</v>
      </c>
      <c r="AZ301" s="21">
        <v>0</v>
      </c>
      <c r="BA301" s="21">
        <v>0</v>
      </c>
      <c r="BB301" s="21">
        <v>0</v>
      </c>
      <c r="BC301" s="21">
        <v>0</v>
      </c>
      <c r="BD301" s="51" t="str">
        <f t="shared" si="26"/>
        <v/>
      </c>
      <c r="BE301" s="51">
        <f t="shared" si="27"/>
        <v>21259.0754051232</v>
      </c>
    </row>
    <row r="302" spans="1:57" ht="30" customHeight="1" x14ac:dyDescent="0.25">
      <c r="A302" s="50" t="str">
        <f>IF(C302=C301,"",COUNTIF($A$7:A301,"&gt;0")+1)</f>
        <v/>
      </c>
      <c r="B302" s="3" t="s">
        <v>194</v>
      </c>
      <c r="C302" s="7" t="s">
        <v>353</v>
      </c>
      <c r="D302" s="3" t="s">
        <v>149</v>
      </c>
      <c r="E302" s="46" t="str">
        <f t="shared" si="24"/>
        <v/>
      </c>
      <c r="F302" s="47" t="str">
        <f t="shared" si="25"/>
        <v/>
      </c>
      <c r="G302" s="47" t="s">
        <v>375</v>
      </c>
      <c r="H302" s="41" t="s">
        <v>254</v>
      </c>
      <c r="I302" s="20" t="s">
        <v>360</v>
      </c>
      <c r="J302" s="21">
        <v>931.05</v>
      </c>
      <c r="K302" s="22" t="s">
        <v>4</v>
      </c>
      <c r="L302" s="21">
        <v>0</v>
      </c>
      <c r="M302" s="22" t="s">
        <v>176</v>
      </c>
      <c r="N302" s="21">
        <v>0.52200000000000002</v>
      </c>
      <c r="O302" s="22" t="s">
        <v>184</v>
      </c>
      <c r="P302" s="23">
        <v>0</v>
      </c>
      <c r="Q302" s="24" t="s">
        <v>176</v>
      </c>
      <c r="R302" s="23">
        <v>100</v>
      </c>
      <c r="S302" s="22" t="s">
        <v>177</v>
      </c>
      <c r="T302" s="23">
        <v>44.07</v>
      </c>
      <c r="U302" s="22" t="s">
        <v>177</v>
      </c>
      <c r="V302" s="23">
        <v>0</v>
      </c>
      <c r="W302" s="22" t="s">
        <v>177</v>
      </c>
      <c r="X302" s="23">
        <v>0</v>
      </c>
      <c r="Y302" s="22" t="s">
        <v>177</v>
      </c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1">
        <v>214.18376967</v>
      </c>
      <c r="AZ302" s="21">
        <v>0</v>
      </c>
      <c r="BA302" s="21">
        <v>0</v>
      </c>
      <c r="BB302" s="21">
        <v>0</v>
      </c>
      <c r="BC302" s="21">
        <v>0</v>
      </c>
      <c r="BD302" s="51" t="str">
        <f t="shared" si="26"/>
        <v/>
      </c>
      <c r="BE302" s="51">
        <f t="shared" si="27"/>
        <v>21259.0754051232</v>
      </c>
    </row>
    <row r="303" spans="1:57" ht="30" customHeight="1" x14ac:dyDescent="0.25">
      <c r="A303" s="50">
        <f>IF(C303=C302,"",COUNTIF($A$7:A302,"&gt;0")+1)</f>
        <v>88</v>
      </c>
      <c r="B303" s="3" t="s">
        <v>194</v>
      </c>
      <c r="C303" s="7" t="s">
        <v>150</v>
      </c>
      <c r="D303" s="3" t="s">
        <v>151</v>
      </c>
      <c r="E303" s="46" t="str">
        <f t="shared" si="24"/>
        <v>A</v>
      </c>
      <c r="F303" s="47" t="str">
        <f t="shared" si="25"/>
        <v>TAIP</v>
      </c>
      <c r="G303" s="47" t="s">
        <v>381</v>
      </c>
      <c r="H303" s="41" t="s">
        <v>6</v>
      </c>
      <c r="I303" s="20" t="s">
        <v>196</v>
      </c>
      <c r="J303" s="21">
        <v>0</v>
      </c>
      <c r="K303" s="22" t="s">
        <v>4</v>
      </c>
      <c r="L303" s="21">
        <v>40.06</v>
      </c>
      <c r="M303" s="22" t="s">
        <v>179</v>
      </c>
      <c r="N303" s="21">
        <v>77.599999999999994</v>
      </c>
      <c r="O303" s="22" t="s">
        <v>175</v>
      </c>
      <c r="P303" s="23">
        <v>0</v>
      </c>
      <c r="Q303" s="24" t="s">
        <v>176</v>
      </c>
      <c r="R303" s="23">
        <v>100</v>
      </c>
      <c r="S303" s="22" t="s">
        <v>177</v>
      </c>
      <c r="T303" s="23">
        <v>100</v>
      </c>
      <c r="U303" s="22" t="s">
        <v>177</v>
      </c>
      <c r="V303" s="23">
        <v>0</v>
      </c>
      <c r="W303" s="22" t="s">
        <v>177</v>
      </c>
      <c r="X303" s="23">
        <v>0</v>
      </c>
      <c r="Y303" s="22" t="s">
        <v>177</v>
      </c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1">
        <v>0</v>
      </c>
      <c r="AZ303" s="21">
        <v>0</v>
      </c>
      <c r="BA303" s="21">
        <v>0</v>
      </c>
      <c r="BB303" s="21">
        <v>0</v>
      </c>
      <c r="BC303" s="21">
        <v>0</v>
      </c>
      <c r="BD303" s="51">
        <f t="shared" si="26"/>
        <v>0</v>
      </c>
      <c r="BE303" s="51">
        <f t="shared" si="27"/>
        <v>0</v>
      </c>
    </row>
    <row r="304" spans="1:57" ht="30" customHeight="1" x14ac:dyDescent="0.25">
      <c r="A304" s="50" t="str">
        <f>IF(C304=C303,"",COUNTIF($A$7:A303,"&gt;0")+1)</f>
        <v/>
      </c>
      <c r="B304" s="3" t="s">
        <v>194</v>
      </c>
      <c r="C304" s="7" t="s">
        <v>150</v>
      </c>
      <c r="D304" s="3" t="s">
        <v>151</v>
      </c>
      <c r="E304" s="46" t="str">
        <f t="shared" si="24"/>
        <v/>
      </c>
      <c r="F304" s="47" t="str">
        <f t="shared" si="25"/>
        <v/>
      </c>
      <c r="G304" s="47" t="s">
        <v>381</v>
      </c>
      <c r="H304" s="41" t="s">
        <v>6</v>
      </c>
      <c r="I304" s="20" t="s">
        <v>197</v>
      </c>
      <c r="J304" s="21">
        <v>0</v>
      </c>
      <c r="K304" s="22" t="s">
        <v>4</v>
      </c>
      <c r="L304" s="21">
        <v>43.07</v>
      </c>
      <c r="M304" s="22" t="s">
        <v>179</v>
      </c>
      <c r="N304" s="21">
        <v>72.89</v>
      </c>
      <c r="O304" s="22" t="s">
        <v>175</v>
      </c>
      <c r="P304" s="23">
        <v>0</v>
      </c>
      <c r="Q304" s="24" t="s">
        <v>176</v>
      </c>
      <c r="R304" s="23">
        <v>100</v>
      </c>
      <c r="S304" s="22" t="s">
        <v>177</v>
      </c>
      <c r="T304" s="23">
        <v>100</v>
      </c>
      <c r="U304" s="22" t="s">
        <v>177</v>
      </c>
      <c r="V304" s="23">
        <v>0</v>
      </c>
      <c r="W304" s="22" t="s">
        <v>177</v>
      </c>
      <c r="X304" s="23">
        <v>0</v>
      </c>
      <c r="Y304" s="22" t="s">
        <v>177</v>
      </c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1">
        <v>0</v>
      </c>
      <c r="AZ304" s="21">
        <v>0</v>
      </c>
      <c r="BA304" s="21">
        <v>0</v>
      </c>
      <c r="BB304" s="21">
        <v>0</v>
      </c>
      <c r="BC304" s="21">
        <v>0</v>
      </c>
      <c r="BD304" s="51" t="str">
        <f t="shared" si="26"/>
        <v/>
      </c>
      <c r="BE304" s="51">
        <f t="shared" si="27"/>
        <v>0</v>
      </c>
    </row>
    <row r="305" spans="1:57" ht="30" customHeight="1" x14ac:dyDescent="0.25">
      <c r="A305" s="50" t="str">
        <f>IF(C305=C304,"",COUNTIF($A$7:A304,"&gt;0")+1)</f>
        <v/>
      </c>
      <c r="B305" s="3" t="s">
        <v>194</v>
      </c>
      <c r="C305" s="7" t="s">
        <v>150</v>
      </c>
      <c r="D305" s="3" t="s">
        <v>151</v>
      </c>
      <c r="E305" s="46" t="str">
        <f t="shared" si="24"/>
        <v/>
      </c>
      <c r="F305" s="47" t="str">
        <f t="shared" si="25"/>
        <v/>
      </c>
      <c r="G305" s="47" t="s">
        <v>381</v>
      </c>
      <c r="H305" s="41" t="s">
        <v>6</v>
      </c>
      <c r="I305" s="20" t="s">
        <v>198</v>
      </c>
      <c r="J305" s="21">
        <v>382.6</v>
      </c>
      <c r="K305" s="22" t="s">
        <v>4</v>
      </c>
      <c r="L305" s="21">
        <v>11.6</v>
      </c>
      <c r="M305" s="22" t="s">
        <v>179</v>
      </c>
      <c r="N305" s="21">
        <v>0</v>
      </c>
      <c r="O305" s="22" t="s">
        <v>175</v>
      </c>
      <c r="P305" s="23">
        <v>0</v>
      </c>
      <c r="Q305" s="24" t="s">
        <v>176</v>
      </c>
      <c r="R305" s="23">
        <v>100</v>
      </c>
      <c r="S305" s="22" t="s">
        <v>177</v>
      </c>
      <c r="T305" s="23">
        <v>100</v>
      </c>
      <c r="U305" s="22" t="s">
        <v>177</v>
      </c>
      <c r="V305" s="23">
        <v>100</v>
      </c>
      <c r="W305" s="22" t="s">
        <v>177</v>
      </c>
      <c r="X305" s="23">
        <v>0</v>
      </c>
      <c r="Y305" s="22" t="s">
        <v>177</v>
      </c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1">
        <v>0</v>
      </c>
      <c r="AZ305" s="21">
        <v>0</v>
      </c>
      <c r="BA305" s="21">
        <v>0</v>
      </c>
      <c r="BB305" s="21">
        <v>0</v>
      </c>
      <c r="BC305" s="21">
        <v>4.4381599999999999</v>
      </c>
      <c r="BD305" s="51" t="str">
        <f t="shared" si="26"/>
        <v/>
      </c>
      <c r="BE305" s="51">
        <f t="shared" si="27"/>
        <v>0</v>
      </c>
    </row>
    <row r="306" spans="1:57" ht="30" customHeight="1" x14ac:dyDescent="0.25">
      <c r="A306" s="50">
        <f>IF(C306=C305,"",COUNTIF($A$7:A305,"&gt;0")+1)</f>
        <v>89</v>
      </c>
      <c r="B306" s="3" t="s">
        <v>194</v>
      </c>
      <c r="C306" s="7" t="s">
        <v>152</v>
      </c>
      <c r="D306" s="3" t="s">
        <v>153</v>
      </c>
      <c r="E306" s="46" t="str">
        <f t="shared" si="24"/>
        <v>A</v>
      </c>
      <c r="F306" s="47" t="str">
        <f t="shared" si="25"/>
        <v>TAIP</v>
      </c>
      <c r="G306" s="47" t="s">
        <v>367</v>
      </c>
      <c r="H306" s="41" t="s">
        <v>6</v>
      </c>
      <c r="I306" s="20" t="s">
        <v>172</v>
      </c>
      <c r="J306" s="21">
        <v>1183.0070000000001</v>
      </c>
      <c r="K306" s="22" t="s">
        <v>4</v>
      </c>
      <c r="L306" s="21">
        <v>33.49</v>
      </c>
      <c r="M306" s="22" t="s">
        <v>179</v>
      </c>
      <c r="N306" s="21">
        <v>55.23</v>
      </c>
      <c r="O306" s="22" t="s">
        <v>175</v>
      </c>
      <c r="P306" s="23">
        <v>0</v>
      </c>
      <c r="Q306" s="24" t="s">
        <v>176</v>
      </c>
      <c r="R306" s="23">
        <v>100</v>
      </c>
      <c r="S306" s="22" t="s">
        <v>177</v>
      </c>
      <c r="T306" s="23">
        <v>100</v>
      </c>
      <c r="U306" s="22" t="s">
        <v>177</v>
      </c>
      <c r="V306" s="23">
        <v>0</v>
      </c>
      <c r="W306" s="22" t="s">
        <v>177</v>
      </c>
      <c r="X306" s="23">
        <v>0</v>
      </c>
      <c r="Y306" s="22" t="s">
        <v>177</v>
      </c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1">
        <v>2188.1520916689001</v>
      </c>
      <c r="AZ306" s="21">
        <v>0</v>
      </c>
      <c r="BA306" s="21">
        <v>0</v>
      </c>
      <c r="BB306" s="21">
        <v>39.618904430000001</v>
      </c>
      <c r="BC306" s="21">
        <v>0</v>
      </c>
      <c r="BD306" s="51">
        <f t="shared" si="26"/>
        <v>2188.1520916689001</v>
      </c>
      <c r="BE306" s="51">
        <f t="shared" si="27"/>
        <v>2188.1520916689001</v>
      </c>
    </row>
    <row r="307" spans="1:57" ht="30" customHeight="1" x14ac:dyDescent="0.25">
      <c r="A307" s="50">
        <f>IF(C307=C306,"",COUNTIF($A$7:A306,"&gt;0")+1)</f>
        <v>90</v>
      </c>
      <c r="B307" s="3" t="s">
        <v>194</v>
      </c>
      <c r="C307" s="7" t="s">
        <v>156</v>
      </c>
      <c r="D307" s="3">
        <v>206274</v>
      </c>
      <c r="E307" s="46" t="str">
        <f t="shared" si="24"/>
        <v>A</v>
      </c>
      <c r="F307" s="47" t="str">
        <f t="shared" si="25"/>
        <v>TAIP</v>
      </c>
      <c r="G307" s="47" t="s">
        <v>368</v>
      </c>
      <c r="H307" s="41" t="s">
        <v>6</v>
      </c>
      <c r="I307" s="20" t="s">
        <v>326</v>
      </c>
      <c r="J307" s="21">
        <v>49.7</v>
      </c>
      <c r="K307" s="22" t="s">
        <v>4</v>
      </c>
      <c r="L307" s="21">
        <v>11.72</v>
      </c>
      <c r="M307" s="22" t="s">
        <v>179</v>
      </c>
      <c r="N307" s="21">
        <v>104.34</v>
      </c>
      <c r="O307" s="22" t="s">
        <v>175</v>
      </c>
      <c r="P307" s="23">
        <v>0</v>
      </c>
      <c r="Q307" s="24" t="s">
        <v>176</v>
      </c>
      <c r="R307" s="23">
        <v>100</v>
      </c>
      <c r="S307" s="22" t="s">
        <v>177</v>
      </c>
      <c r="T307" s="23">
        <v>100</v>
      </c>
      <c r="U307" s="22" t="s">
        <v>177</v>
      </c>
      <c r="V307" s="23">
        <v>0</v>
      </c>
      <c r="W307" s="22" t="s">
        <v>177</v>
      </c>
      <c r="X307" s="23">
        <v>0</v>
      </c>
      <c r="Y307" s="22" t="s">
        <v>177</v>
      </c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1">
        <v>60.776380560000014</v>
      </c>
      <c r="AZ307" s="21">
        <v>0</v>
      </c>
      <c r="BA307" s="21">
        <v>0</v>
      </c>
      <c r="BB307" s="21">
        <v>0.582484</v>
      </c>
      <c r="BC307" s="21">
        <v>0</v>
      </c>
      <c r="BD307" s="51">
        <f t="shared" si="26"/>
        <v>60.776380560000014</v>
      </c>
      <c r="BE307" s="51">
        <f t="shared" si="27"/>
        <v>60.776380560000014</v>
      </c>
    </row>
    <row r="308" spans="1:57" ht="30" customHeight="1" x14ac:dyDescent="0.25">
      <c r="A308" s="50" t="str">
        <f>IF(C308=C307,"",COUNTIF($A$7:A307,"&gt;0")+1)</f>
        <v/>
      </c>
      <c r="B308" s="3" t="s">
        <v>194</v>
      </c>
      <c r="C308" s="7" t="s">
        <v>156</v>
      </c>
      <c r="D308" s="3">
        <v>206274</v>
      </c>
      <c r="E308" s="46" t="str">
        <f t="shared" si="24"/>
        <v/>
      </c>
      <c r="F308" s="47" t="str">
        <f t="shared" si="25"/>
        <v/>
      </c>
      <c r="G308" s="47" t="s">
        <v>368</v>
      </c>
      <c r="H308" s="41" t="s">
        <v>6</v>
      </c>
      <c r="I308" s="20" t="s">
        <v>240</v>
      </c>
      <c r="J308" s="21">
        <v>71023.078999999998</v>
      </c>
      <c r="K308" s="22" t="s">
        <v>4</v>
      </c>
      <c r="L308" s="21">
        <v>8.1999999999999993</v>
      </c>
      <c r="M308" s="22" t="s">
        <v>179</v>
      </c>
      <c r="N308" s="21">
        <v>0</v>
      </c>
      <c r="O308" s="22" t="s">
        <v>175</v>
      </c>
      <c r="P308" s="23">
        <v>0</v>
      </c>
      <c r="Q308" s="22" t="s">
        <v>176</v>
      </c>
      <c r="R308" s="23">
        <v>100</v>
      </c>
      <c r="S308" s="22" t="s">
        <v>177</v>
      </c>
      <c r="T308" s="23">
        <v>100</v>
      </c>
      <c r="U308" s="22" t="s">
        <v>177</v>
      </c>
      <c r="V308" s="23">
        <v>100</v>
      </c>
      <c r="W308" s="22" t="s">
        <v>177</v>
      </c>
      <c r="X308" s="23">
        <v>0</v>
      </c>
      <c r="Y308" s="22" t="s">
        <v>177</v>
      </c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1">
        <v>0</v>
      </c>
      <c r="AZ308" s="21">
        <v>0</v>
      </c>
      <c r="BA308" s="21">
        <v>0</v>
      </c>
      <c r="BB308" s="21">
        <v>0</v>
      </c>
      <c r="BC308" s="21">
        <v>582.38924779999991</v>
      </c>
      <c r="BD308" s="51" t="str">
        <f t="shared" si="26"/>
        <v/>
      </c>
      <c r="BE308" s="51">
        <f t="shared" si="27"/>
        <v>60.776380560000014</v>
      </c>
    </row>
    <row r="309" spans="1:57" ht="30" customHeight="1" x14ac:dyDescent="0.25">
      <c r="A309" s="50"/>
      <c r="B309" s="3" t="s">
        <v>194</v>
      </c>
      <c r="C309" s="7" t="s">
        <v>156</v>
      </c>
      <c r="D309" s="3">
        <v>206274</v>
      </c>
      <c r="E309" s="46" t="str">
        <f t="shared" si="24"/>
        <v/>
      </c>
      <c r="F309" s="47" t="str">
        <f t="shared" si="25"/>
        <v/>
      </c>
      <c r="G309" s="47" t="s">
        <v>368</v>
      </c>
      <c r="H309" s="41" t="s">
        <v>6</v>
      </c>
      <c r="I309" s="20" t="s">
        <v>327</v>
      </c>
      <c r="J309" s="21">
        <v>0</v>
      </c>
      <c r="K309" s="22" t="s">
        <v>4</v>
      </c>
      <c r="L309" s="21">
        <v>43.07</v>
      </c>
      <c r="M309" s="22" t="s">
        <v>179</v>
      </c>
      <c r="N309" s="21">
        <v>72.89</v>
      </c>
      <c r="O309" s="22" t="s">
        <v>175</v>
      </c>
      <c r="P309" s="23">
        <v>0</v>
      </c>
      <c r="Q309" s="24" t="s">
        <v>176</v>
      </c>
      <c r="R309" s="23">
        <v>100</v>
      </c>
      <c r="S309" s="22" t="s">
        <v>177</v>
      </c>
      <c r="T309" s="23">
        <v>100</v>
      </c>
      <c r="U309" s="22" t="s">
        <v>177</v>
      </c>
      <c r="V309" s="23">
        <v>0</v>
      </c>
      <c r="W309" s="22" t="s">
        <v>177</v>
      </c>
      <c r="X309" s="23">
        <v>0</v>
      </c>
      <c r="Y309" s="22" t="s">
        <v>177</v>
      </c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1">
        <v>0</v>
      </c>
      <c r="AZ309" s="21">
        <v>0</v>
      </c>
      <c r="BA309" s="21">
        <v>0</v>
      </c>
      <c r="BB309" s="21">
        <v>0</v>
      </c>
      <c r="BC309" s="21">
        <v>0</v>
      </c>
      <c r="BD309" s="51" t="str">
        <f t="shared" si="26"/>
        <v/>
      </c>
      <c r="BE309" s="51">
        <f t="shared" si="27"/>
        <v>60.776380560000014</v>
      </c>
    </row>
    <row r="310" spans="1:57" x14ac:dyDescent="0.25"/>
    <row r="311" spans="1:57" hidden="1" x14ac:dyDescent="0.25"/>
    <row r="312" spans="1:57" hidden="1" x14ac:dyDescent="0.25"/>
    <row r="313" spans="1:57" hidden="1" x14ac:dyDescent="0.25"/>
    <row r="314" spans="1:57" hidden="1" x14ac:dyDescent="0.25"/>
    <row r="315" spans="1:57" hidden="1" x14ac:dyDescent="0.25"/>
    <row r="316" spans="1:57" hidden="1" x14ac:dyDescent="0.25"/>
    <row r="317" spans="1:57" hidden="1" x14ac:dyDescent="0.25"/>
    <row r="318" spans="1:57" hidden="1" x14ac:dyDescent="0.25"/>
    <row r="319" spans="1:57" hidden="1" x14ac:dyDescent="0.25"/>
    <row r="320" spans="1:57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x14ac:dyDescent="0.25"/>
    <row r="501" x14ac:dyDescent="0.25"/>
  </sheetData>
  <sheetProtection formatCells="0" formatColumns="0" formatRows="0" insertColumns="0" insertRows="0" insertHyperlinks="0" deleteColumns="0" deleteRows="0" selectLockedCells="1" sort="0" autoFilter="0" pivotTables="0"/>
  <autoFilter ref="A6:BC309"/>
  <mergeCells count="6">
    <mergeCell ref="F5:H5"/>
    <mergeCell ref="C3:D3"/>
    <mergeCell ref="C2:D2"/>
    <mergeCell ref="C1:D1"/>
    <mergeCell ref="C4:D4"/>
    <mergeCell ref="A1:B2"/>
  </mergeCells>
  <conditionalFormatting sqref="F5">
    <cfRule type="containsText" dxfId="1" priority="3" operator="containsText" text="PATIKRINTI">
      <formula>NOT(ISERROR(SEARCH("PATIKRINTI",F5)))</formula>
    </cfRule>
  </conditionalFormatting>
  <conditionalFormatting sqref="E5">
    <cfRule type="expression" dxfId="0" priority="1">
      <formula>$F$5="&lt;==PATIKRINTI ĮRENGINIŲ SKAIČIŲ SU Eil. Nr."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ŠESD ataskaitų suvestinė</vt:lpstr>
    </vt:vector>
  </TitlesOfParts>
  <Company>Aplinkos apsaugos agentūra</Company>
  <LinksUpToDate>false</LinksUpToDate>
  <SharedDoc>false</SharedDoc>
  <HyperlinkBase>http://klimatas.gamta.lt/cms/index?rubricId=35c6fcad-1114-495d-9926-f40613232509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m. ŠESD suvestinė</dc:title>
  <dc:subject>ES ATLPS</dc:subject>
  <dc:creator>Aušra Nausėdienė;Tomas Aukštinaitis</dc:creator>
  <cp:lastModifiedBy>Tomas Aukštinaitis</cp:lastModifiedBy>
  <dcterms:created xsi:type="dcterms:W3CDTF">2015-03-18T06:10:28Z</dcterms:created>
  <dcterms:modified xsi:type="dcterms:W3CDTF">2016-05-25T10:21:17Z</dcterms:modified>
</cp:coreProperties>
</file>